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20715" windowHeight="10485" activeTab="1"/>
  </bookViews>
  <sheets>
    <sheet name="Instructions" sheetId="1" r:id="rId1"/>
    <sheet name="VUE031_Value Unit Converter" sheetId="2" r:id="rId2"/>
    <sheet name="Detailed Calculation" sheetId="3" r:id="rId3"/>
  </sheets>
  <definedNames>
    <definedName name="_xlnm.Print_Area" localSheetId="1">'VUE031_Value Unit Converter'!$B$2:$H$68</definedName>
  </definedNames>
  <calcPr fullCalcOnLoad="1"/>
</workbook>
</file>

<file path=xl/comments2.xml><?xml version="1.0" encoding="utf-8"?>
<comments xmlns="http://schemas.openxmlformats.org/spreadsheetml/2006/main">
  <authors>
    <author>matthewd</author>
  </authors>
  <commentList>
    <comment ref="G25" authorId="0">
      <text>
        <r>
          <rPr>
            <b/>
            <sz val="10"/>
            <rFont val="Tahoma"/>
            <family val="0"/>
          </rPr>
          <t>INPUT: Total # of resources/users desired, including ones previously licensed.</t>
        </r>
      </text>
    </comment>
    <comment ref="G26" authorId="0">
      <text>
        <r>
          <rPr>
            <b/>
            <sz val="10"/>
            <rFont val="Tahoma"/>
            <family val="0"/>
          </rPr>
          <t>Calculated: This is the resulting # of RVU/UVU entitlements required to be licensed.</t>
        </r>
      </text>
    </comment>
    <comment ref="G28" authorId="0">
      <text>
        <r>
          <rPr>
            <b/>
            <sz val="10"/>
            <rFont val="Tahoma"/>
            <family val="0"/>
          </rPr>
          <t>INPUT: # of existing customer RVU/UVU entitlements from PoE.</t>
        </r>
      </text>
    </comment>
    <comment ref="G29" authorId="0">
      <text>
        <r>
          <rPr>
            <b/>
            <sz val="10"/>
            <rFont val="Tahoma"/>
            <family val="0"/>
          </rPr>
          <t>Calculated: This is the # of resources/users covered by the entitlements.</t>
        </r>
      </text>
    </comment>
    <comment ref="G31" authorId="0">
      <text>
        <r>
          <rPr>
            <b/>
            <sz val="10"/>
            <rFont val="Tahoma"/>
            <family val="0"/>
          </rPr>
          <t>Calculated: This is the # of new resources/users requiring new entitlements.</t>
        </r>
      </text>
    </comment>
    <comment ref="G33" authorId="0">
      <text>
        <r>
          <rPr>
            <b/>
            <sz val="10"/>
            <rFont val="Tahoma"/>
            <family val="0"/>
          </rPr>
          <t>Output: This is the # of RVU/UVU entitlements the customer needs to obtain now.</t>
        </r>
      </text>
    </comment>
    <comment ref="G40" authorId="0">
      <text>
        <r>
          <rPr>
            <b/>
            <sz val="10"/>
            <rFont val="Tahoma"/>
            <family val="0"/>
          </rPr>
          <t>INPUT: # of existing customer RVU/UVU entitlements from PoE.</t>
        </r>
      </text>
    </comment>
    <comment ref="G41" authorId="0">
      <text>
        <r>
          <rPr>
            <b/>
            <sz val="10"/>
            <rFont val="Tahoma"/>
            <family val="0"/>
          </rPr>
          <t>Calculated: This is the # of resources/users covered by the entitlements.</t>
        </r>
      </text>
    </comment>
  </commentList>
</comments>
</file>

<file path=xl/sharedStrings.xml><?xml version="1.0" encoding="utf-8"?>
<sst xmlns="http://schemas.openxmlformats.org/spreadsheetml/2006/main" count="129" uniqueCount="101">
  <si>
    <t xml:space="preserve">This tool is for estimating the number of RVU or UVU entitlements required.  The actual numbers used in a proposal, quote, or order must be determined by using the announcement and Program specific License Information document.  </t>
  </si>
  <si>
    <t xml:space="preserve">Link to VUE for PA Web Page: </t>
  </si>
  <si>
    <t>http://w3-103.ibm.com/software/xl/portal/content?synKey=F342564L34646N24</t>
  </si>
  <si>
    <t xml:space="preserve">Table VUE031 </t>
  </si>
  <si>
    <t>Tier Level</t>
  </si>
  <si>
    <t>Minimum Count Quantity</t>
  </si>
  <si>
    <t>Maximum Count Quantity</t>
  </si>
  <si>
    <t>RVU/UVU Factor per Quantity</t>
  </si>
  <si>
    <t>Cumulative Minimum RVU/UVUs per Level</t>
  </si>
  <si>
    <t>Cumulative Maximum RVU/UVUs per Level</t>
  </si>
  <si>
    <t>-</t>
  </si>
  <si>
    <t xml:space="preserve">- RVU/UVU entitlements are specific to a program (designated by a unique part number). </t>
  </si>
  <si>
    <t xml:space="preserve">- Entitlements from one program may not be exchanged or aggregated with entitlements of </t>
  </si>
  <si>
    <t xml:space="preserve">     another program</t>
  </si>
  <si>
    <t>RVU/UVU Entitlement Calculation</t>
  </si>
  <si>
    <t>Input in WHITE cells (G25, G28), place order for value in BLUE cell (G33)</t>
  </si>
  <si>
    <t>Step 1</t>
  </si>
  <si>
    <t>Enter Total # of resources/users desired:</t>
  </si>
  <si>
    <t>Total # of RVUs/UVUs required:</t>
  </si>
  <si>
    <t>SUBTRACT</t>
  </si>
  <si>
    <t>Step 2</t>
  </si>
  <si>
    <t>Enter # of RVUs/UVUs previously obtained:</t>
  </si>
  <si>
    <t># of resources/users previously licensed:</t>
  </si>
  <si>
    <t>EQUAL</t>
  </si>
  <si>
    <t>=</t>
  </si>
  <si>
    <t>Step 3</t>
  </si>
  <si>
    <t># of new resources/users to license:</t>
  </si>
  <si>
    <t>Result:</t>
  </si>
  <si>
    <t># of RVUs/UVUs needed to be obtained:</t>
  </si>
  <si>
    <t xml:space="preserve">     Place order for this quantity</t>
  </si>
  <si>
    <t>Reverse Calculation</t>
  </si>
  <si>
    <t>To determine the number of resources/users covered by RVU/UVU entitlements.</t>
  </si>
  <si>
    <t>Enter # of RVU/UVU entitlements:</t>
  </si>
  <si>
    <t># of resources/users:</t>
  </si>
  <si>
    <t>** All RVU/UVU values are rounded up to the nearest whole number. **</t>
  </si>
  <si>
    <t>Volume Level</t>
  </si>
  <si>
    <t>Actual Count</t>
  </si>
  <si>
    <t xml:space="preserve">RVU/UVUs </t>
  </si>
  <si>
    <t>Actual Count Quantity</t>
  </si>
  <si>
    <t>Maximum RVU/UVUs per Level</t>
  </si>
  <si>
    <t>Measure Count</t>
  </si>
  <si>
    <t>KEY</t>
  </si>
  <si>
    <t>Abbreviation</t>
  </si>
  <si>
    <t>Description</t>
  </si>
  <si>
    <t>#</t>
  </si>
  <si>
    <t>Number</t>
  </si>
  <si>
    <t>PA</t>
  </si>
  <si>
    <t>Passport Advantage</t>
  </si>
  <si>
    <t>PoE</t>
  </si>
  <si>
    <t>Proofs of Entitlement</t>
  </si>
  <si>
    <t>RVU</t>
  </si>
  <si>
    <t>Resource Value Unit</t>
  </si>
  <si>
    <t>UVU</t>
  </si>
  <si>
    <t>User Value Unit</t>
  </si>
  <si>
    <t>VUE</t>
  </si>
  <si>
    <t>Value Unit Exhibit</t>
  </si>
  <si>
    <t>resources / users</t>
  </si>
  <si>
    <t>Specific resources or users managed or used by the program.</t>
  </si>
  <si>
    <t xml:space="preserve">Link to VUE for PA Web Page, including a converter example: </t>
  </si>
  <si>
    <t>- Entitlements from one program may not be exchanged or aggregated with entitlements of another program</t>
  </si>
  <si>
    <t>Tabs in This File</t>
  </si>
  <si>
    <t>The 'Value Unit Converter' tab to calculate the number of RVU/UVU entitlements needed to cover your environment</t>
  </si>
  <si>
    <t xml:space="preserve">          This converter can be used for either an initial order or a subsequent order.</t>
  </si>
  <si>
    <t>The 'Detail Calculation' tab displays the conversions by Tier Level based on the values entered on the 'Value Unit Converter' tab</t>
  </si>
  <si>
    <t>Value Unit Converter Tab Inputs and Outputs</t>
  </si>
  <si>
    <t>Intial Entitlement Order for the Program</t>
  </si>
  <si>
    <t>Step 1 -- Total Entitlements</t>
  </si>
  <si>
    <t xml:space="preserve">  -- Enter (in the white cell) the total number of resources/users in your environment in which RVU/UVU entitlements are required</t>
  </si>
  <si>
    <t xml:space="preserve">  -- The total number of RVU/UVU entitlements will be calculated (in the yellow cell)</t>
  </si>
  <si>
    <t>Step 2 -- Prior Entitlements</t>
  </si>
  <si>
    <t xml:space="preserve">  -- Since this is your initial order, enter (in the white cell) zero as you have no prior RVU/UVU entitlements</t>
  </si>
  <si>
    <t>Step 3 -- New Entitlements</t>
  </si>
  <si>
    <t xml:space="preserve">  -- Since this is your initial order, this will show the same number of resources/users you entered in Step 1 (in the yellow cell)</t>
  </si>
  <si>
    <t>Result -- Order Quantity</t>
  </si>
  <si>
    <t xml:space="preserve">  -- Since this is your initial order, this will show the same number of RVU/UVU entitlements</t>
  </si>
  <si>
    <t xml:space="preserve">        calculated in Step 1 (in the blue cell)</t>
  </si>
  <si>
    <t xml:space="preserve">  -- You should place an order for this quantity (in the blue cell) of RVU/UVU entitlements for the Program</t>
  </si>
  <si>
    <t>Subsequent Entitlement Order for the Program</t>
  </si>
  <si>
    <t xml:space="preserve">         This will include resources/users covered by prior RVU/UVU entitlements</t>
  </si>
  <si>
    <t xml:space="preserve">  </t>
  </si>
  <si>
    <t xml:space="preserve">  -- Since this is a subsequent order, you need to subtract prior entitlement</t>
  </si>
  <si>
    <t xml:space="preserve">  -- Enter (in the white cell) the number of RVU/UVU entitlements on all Proofs of Entitlements</t>
  </si>
  <si>
    <t xml:space="preserve">  -- The total number of resources/users in your existing environment which are covered by those RVU/UVU entitlements will be calculated (in the yellow cell)</t>
  </si>
  <si>
    <t xml:space="preserve">  -- Since this is a subsequent order, this step will calculate the number of new resources/users that will be covered by the new RVU/UVU entitlements (in the yellow cell)</t>
  </si>
  <si>
    <t xml:space="preserve">  -- Since this is your subsequent order, this will show the number of additional RVU/UVU entitlements needed to cover the new resources/users in Step 3 (in the blue cell)</t>
  </si>
  <si>
    <t xml:space="preserve">  -- This is designed to reverse the RVU/UVU calculation to allow customers to determine the number of resources/users covered by their RVU/UVU entitlements.  </t>
  </si>
  <si>
    <t xml:space="preserve">  -- The number of resources/users in your existing enviroment which are covered by those RVU/UVU entitlements will be calculated (in the yellow cell)</t>
  </si>
  <si>
    <t>RVU/UVU Entitlements</t>
  </si>
  <si>
    <t>Resources/Users</t>
  </si>
  <si>
    <t>Total RVUs</t>
  </si>
  <si>
    <t>Total RVU Entitlements</t>
  </si>
  <si>
    <t>Total Resources/Users</t>
  </si>
  <si>
    <t>Error Instructions</t>
  </si>
  <si>
    <t>Error Message</t>
  </si>
  <si>
    <t>Solution</t>
  </si>
  <si>
    <t>You have entered in a wrong value in one or more of the input fields.  Be sure you have entered a numeric value</t>
  </si>
  <si>
    <t>****   STOP, Fix input in red shaded cell above ****</t>
  </si>
  <si>
    <t>Based on your inputs, you have indicated that you already have more RVU/UVU entitlements than is required to cover the number of resources/users you entered in step 1.  Relook at your inputs to ensure you have correctly entered you data.</t>
  </si>
  <si>
    <t>Actual Resources/Users</t>
  </si>
  <si>
    <t>(RVU/UVUs Previously Licensed)</t>
  </si>
  <si>
    <t>RVU/UVUs to be Obtained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</si>
</sst>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%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_(* #,##0.000_);_(* \(#,##0.000\);_(* &quot;-&quot;??_);_(@_)"/>
    <numFmt numFmtId="175" formatCode="_(* #,##0.0000_);_(* \(#,##0.0000\);_(* &quot;-&quot;??_);_(@_)"/>
    <numFmt numFmtId="176" formatCode="#,##0.000"/>
    <numFmt numFmtId="177" formatCode="#,##0.0000"/>
    <numFmt numFmtId="178" formatCode="#,##0.00000"/>
    <numFmt numFmtId="179" formatCode="_(* #,##0.00000_);_(* \(#,##0.00000\);_(* &quot;-&quot;??_);_(@_)"/>
    <numFmt numFmtId="180" formatCode="0.000000"/>
    <numFmt numFmtId="181" formatCode="_(* #,##0_);_(* \(#,##0\);_(* &quot;-&quot;??_);_(@_)"/>
  </numFmts>
  <fonts count="41">
    <font>
      <sz val="10"/>
      <name val="Arial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i/>
      <sz val="9"/>
      <name val="Arial"/>
      <family val="2"/>
    </font>
    <font>
      <sz val="9"/>
      <name val="Arial"/>
      <family val="2"/>
    </font>
    <font>
      <b/>
      <i/>
      <sz val="9"/>
      <color indexed="10"/>
      <name val="Arial"/>
      <family val="2"/>
    </font>
    <font>
      <b/>
      <sz val="10"/>
      <name val="Arial"/>
      <family val="2"/>
    </font>
    <font>
      <b/>
      <i/>
      <sz val="10"/>
      <name val="Arial"/>
      <family val="0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4"/>
      <name val="Courier"/>
      <family val="3"/>
    </font>
    <font>
      <b/>
      <sz val="14"/>
      <color indexed="8"/>
      <name val="Courier"/>
      <family val="3"/>
    </font>
    <font>
      <b/>
      <sz val="13"/>
      <color indexed="10"/>
      <name val="Arial"/>
      <family val="2"/>
    </font>
    <font>
      <b/>
      <sz val="10"/>
      <name val="Tahoma"/>
      <family val="0"/>
    </font>
    <font>
      <b/>
      <i/>
      <sz val="14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0"/>
    </font>
    <font>
      <b/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2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 vertical="center" wrapText="1"/>
      <protection/>
    </xf>
    <xf numFmtId="0" fontId="23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0" fontId="24" fillId="0" borderId="0" xfId="0" applyFont="1" applyFill="1" applyBorder="1" applyAlignment="1" applyProtection="1">
      <alignment vertical="center" wrapText="1"/>
      <protection/>
    </xf>
    <xf numFmtId="0" fontId="22" fillId="0" borderId="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 wrapText="1"/>
      <protection/>
    </xf>
    <xf numFmtId="0" fontId="25" fillId="0" borderId="0" xfId="0" applyFont="1" applyBorder="1" applyAlignment="1" applyProtection="1">
      <alignment/>
      <protection/>
    </xf>
    <xf numFmtId="0" fontId="13" fillId="0" borderId="0" xfId="54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7" fillId="8" borderId="11" xfId="0" applyFont="1" applyFill="1" applyBorder="1" applyAlignment="1">
      <alignment horizontal="center" vertical="top" wrapText="1"/>
    </xf>
    <xf numFmtId="0" fontId="27" fillId="21" borderId="11" xfId="0" applyFont="1" applyFill="1" applyBorder="1" applyAlignment="1">
      <alignment horizontal="left" vertical="top" wrapText="1"/>
    </xf>
    <xf numFmtId="0" fontId="27" fillId="0" borderId="0" xfId="0" applyFont="1" applyFill="1" applyBorder="1" applyAlignment="1" applyProtection="1">
      <alignment horizontal="center" vertical="top" wrapText="1"/>
      <protection/>
    </xf>
    <xf numFmtId="0" fontId="28" fillId="0" borderId="11" xfId="0" applyFont="1" applyBorder="1" applyAlignment="1">
      <alignment horizontal="center" vertical="top" wrapText="1"/>
    </xf>
    <xf numFmtId="166" fontId="28" fillId="0" borderId="11" xfId="0" applyNumberFormat="1" applyFont="1" applyBorder="1" applyAlignment="1">
      <alignment horizontal="center" vertical="top" wrapText="1"/>
    </xf>
    <xf numFmtId="0" fontId="28" fillId="21" borderId="11" xfId="0" applyFont="1" applyFill="1" applyBorder="1" applyAlignment="1">
      <alignment vertical="top" wrapText="1"/>
    </xf>
    <xf numFmtId="9" fontId="28" fillId="0" borderId="0" xfId="0" applyNumberFormat="1" applyFont="1" applyFill="1" applyBorder="1" applyAlignment="1" applyProtection="1">
      <alignment horizontal="center" vertical="top" wrapText="1"/>
      <protection/>
    </xf>
    <xf numFmtId="0" fontId="28" fillId="20" borderId="11" xfId="0" applyFont="1" applyFill="1" applyBorder="1" applyAlignment="1">
      <alignment horizontal="center" vertical="top" wrapText="1"/>
    </xf>
    <xf numFmtId="3" fontId="28" fillId="20" borderId="11" xfId="0" applyNumberFormat="1" applyFont="1" applyFill="1" applyBorder="1" applyAlignment="1">
      <alignment horizontal="center" vertical="top" wrapText="1"/>
    </xf>
    <xf numFmtId="166" fontId="28" fillId="20" borderId="11" xfId="0" applyNumberFormat="1" applyFont="1" applyFill="1" applyBorder="1" applyAlignment="1">
      <alignment horizontal="center" vertical="top" wrapText="1"/>
    </xf>
    <xf numFmtId="3" fontId="28" fillId="0" borderId="11" xfId="0" applyNumberFormat="1" applyFont="1" applyBorder="1" applyAlignment="1">
      <alignment horizontal="center" vertical="top" wrapText="1"/>
    </xf>
    <xf numFmtId="0" fontId="28" fillId="24" borderId="11" xfId="0" applyFont="1" applyFill="1" applyBorder="1" applyAlignment="1">
      <alignment horizontal="center" vertical="top" wrapText="1"/>
    </xf>
    <xf numFmtId="3" fontId="28" fillId="24" borderId="11" xfId="0" applyNumberFormat="1" applyFont="1" applyFill="1" applyBorder="1" applyAlignment="1">
      <alignment horizontal="center" vertical="top" wrapText="1"/>
    </xf>
    <xf numFmtId="166" fontId="28" fillId="24" borderId="11" xfId="0" applyNumberFormat="1" applyFont="1" applyFill="1" applyBorder="1" applyAlignment="1">
      <alignment horizontal="center" vertical="top" wrapText="1"/>
    </xf>
    <xf numFmtId="0" fontId="28" fillId="0" borderId="0" xfId="0" applyFont="1" applyFill="1" applyBorder="1" applyAlignment="1" applyProtection="1">
      <alignment horizontal="center" vertical="top" wrapText="1"/>
      <protection/>
    </xf>
    <xf numFmtId="0" fontId="0" fillId="0" borderId="0" xfId="0" applyAlignment="1" applyProtection="1" quotePrefix="1">
      <alignment horizontal="left" vertical="center"/>
      <protection/>
    </xf>
    <xf numFmtId="0" fontId="29" fillId="0" borderId="0" xfId="0" applyFont="1" applyBorder="1" applyAlignment="1" applyProtection="1">
      <alignment wrapText="1"/>
      <protection/>
    </xf>
    <xf numFmtId="0" fontId="30" fillId="0" borderId="0" xfId="0" applyFont="1" applyBorder="1" applyAlignment="1" applyProtection="1">
      <alignment vertical="center" wrapText="1"/>
      <protection/>
    </xf>
    <xf numFmtId="0" fontId="0" fillId="0" borderId="0" xfId="0" applyAlignment="1" applyProtection="1">
      <alignment horizontal="left" vertical="center"/>
      <protection/>
    </xf>
    <xf numFmtId="0" fontId="31" fillId="0" borderId="0" xfId="0" applyFont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 horizontal="left" wrapText="1"/>
      <protection/>
    </xf>
    <xf numFmtId="0" fontId="31" fillId="0" borderId="0" xfId="0" applyFont="1" applyBorder="1" applyAlignment="1" applyProtection="1">
      <alignment wrapText="1"/>
      <protection/>
    </xf>
    <xf numFmtId="0" fontId="29" fillId="0" borderId="0" xfId="0" applyFont="1" applyFill="1" applyBorder="1" applyAlignment="1" applyProtection="1">
      <alignment horizontal="left" wrapText="1"/>
      <protection/>
    </xf>
    <xf numFmtId="0" fontId="30" fillId="0" borderId="0" xfId="0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/>
    </xf>
    <xf numFmtId="0" fontId="31" fillId="0" borderId="0" xfId="0" applyFont="1" applyBorder="1" applyAlignment="1" applyProtection="1">
      <alignment horizontal="left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3" fontId="32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32" fillId="25" borderId="14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Border="1" applyAlignment="1" applyProtection="1" quotePrefix="1">
      <alignment horizontal="center"/>
      <protection/>
    </xf>
    <xf numFmtId="3" fontId="32" fillId="23" borderId="13" xfId="0" applyNumberFormat="1" applyFont="1" applyFill="1" applyBorder="1" applyAlignment="1" applyProtection="1">
      <alignment horizontal="center" vertical="center" wrapText="1"/>
      <protection/>
    </xf>
    <xf numFmtId="3" fontId="33" fillId="23" borderId="13" xfId="0" applyNumberFormat="1" applyFont="1" applyFill="1" applyBorder="1" applyAlignment="1" applyProtection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 horizontal="center" vertical="center"/>
      <protection/>
    </xf>
    <xf numFmtId="3" fontId="32" fillId="26" borderId="13" xfId="0" applyNumberFormat="1" applyFont="1" applyFill="1" applyBorder="1" applyAlignment="1" applyProtection="1">
      <alignment horizontal="center" vertical="center" wrapText="1"/>
      <protection/>
    </xf>
    <xf numFmtId="0" fontId="29" fillId="0" borderId="0" xfId="0" applyFont="1" applyBorder="1" applyAlignment="1" applyProtection="1">
      <alignment horizontal="center" vertical="center"/>
      <protection/>
    </xf>
    <xf numFmtId="0" fontId="34" fillId="0" borderId="0" xfId="0" applyFont="1" applyBorder="1" applyAlignment="1" applyProtection="1">
      <alignment horizontal="center"/>
      <protection/>
    </xf>
    <xf numFmtId="0" fontId="29" fillId="0" borderId="0" xfId="0" applyFont="1" applyBorder="1" applyAlignment="1" applyProtection="1">
      <alignment horizontal="center"/>
      <protection/>
    </xf>
    <xf numFmtId="3" fontId="32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0" fontId="25" fillId="0" borderId="15" xfId="0" applyFont="1" applyBorder="1" applyAlignment="1" applyProtection="1">
      <alignment horizontal="center" vertical="center" wrapText="1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3" fontId="0" fillId="27" borderId="0" xfId="0" applyNumberFormat="1" applyFill="1" applyBorder="1" applyAlignment="1" applyProtection="1">
      <alignment horizontal="center" vertical="center" wrapText="1"/>
      <protection/>
    </xf>
    <xf numFmtId="1" fontId="0" fillId="0" borderId="0" xfId="0" applyNumberFormat="1" applyBorder="1" applyAlignment="1" applyProtection="1">
      <alignment horizontal="center" vertical="center" wrapText="1"/>
      <protection/>
    </xf>
    <xf numFmtId="175" fontId="0" fillId="27" borderId="0" xfId="43" applyNumberFormat="1" applyFill="1" applyBorder="1" applyAlignment="1" applyProtection="1">
      <alignment horizontal="center"/>
      <protection/>
    </xf>
    <xf numFmtId="1" fontId="0" fillId="0" borderId="12" xfId="0" applyNumberFormat="1" applyBorder="1" applyAlignment="1" applyProtection="1">
      <alignment horizontal="center" vertical="center" wrapText="1"/>
      <protection/>
    </xf>
    <xf numFmtId="3" fontId="0" fillId="27" borderId="0" xfId="0" applyNumberFormat="1" applyFont="1" applyFill="1" applyBorder="1" applyAlignment="1" applyProtection="1">
      <alignment horizontal="center"/>
      <protection/>
    </xf>
    <xf numFmtId="0" fontId="0" fillId="27" borderId="0" xfId="0" applyFill="1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horizontal="center" vertical="center" wrapText="1"/>
      <protection/>
    </xf>
    <xf numFmtId="0" fontId="0" fillId="27" borderId="20" xfId="0" applyFill="1" applyBorder="1" applyAlignment="1" applyProtection="1">
      <alignment horizontal="center" vertical="center" wrapText="1"/>
      <protection/>
    </xf>
    <xf numFmtId="1" fontId="0" fillId="0" borderId="20" xfId="0" applyNumberFormat="1" applyBorder="1" applyAlignment="1" applyProtection="1">
      <alignment horizontal="center" vertical="center" wrapText="1"/>
      <protection/>
    </xf>
    <xf numFmtId="1" fontId="0" fillId="0" borderId="21" xfId="0" applyNumberFormat="1" applyBorder="1" applyAlignment="1" applyProtection="1">
      <alignment horizontal="center" vertical="center" wrapText="1"/>
      <protection/>
    </xf>
    <xf numFmtId="0" fontId="0" fillId="0" borderId="20" xfId="0" applyBorder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25" fillId="0" borderId="0" xfId="0" applyFont="1" applyAlignment="1" applyProtection="1" quotePrefix="1">
      <alignment horizontal="left"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9" fillId="0" borderId="0" xfId="0" applyFont="1" applyBorder="1" applyAlignment="1" applyProtection="1">
      <alignment wrapText="1"/>
      <protection/>
    </xf>
    <xf numFmtId="0" fontId="0" fillId="0" borderId="0" xfId="0" applyFont="1" applyAlignment="1" applyProtection="1">
      <alignment horizontal="left"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25" fillId="8" borderId="2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 horizontal="center"/>
    </xf>
    <xf numFmtId="0" fontId="25" fillId="8" borderId="23" xfId="0" applyFont="1" applyFill="1" applyBorder="1" applyAlignment="1" applyProtection="1">
      <alignment horizontal="center" vertical="center" wrapText="1"/>
      <protection/>
    </xf>
    <xf numFmtId="3" fontId="0" fillId="0" borderId="0" xfId="0" applyNumberFormat="1" applyFont="1" applyBorder="1" applyAlignment="1">
      <alignment horizontal="center"/>
    </xf>
    <xf numFmtId="0" fontId="38" fillId="20" borderId="24" xfId="0" applyFont="1" applyFill="1" applyBorder="1" applyAlignment="1">
      <alignment horizontal="center" vertical="top" wrapText="1"/>
    </xf>
    <xf numFmtId="3" fontId="0" fillId="0" borderId="25" xfId="43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Font="1" applyFill="1" applyBorder="1" applyAlignment="1">
      <alignment horizontal="center"/>
    </xf>
    <xf numFmtId="0" fontId="25" fillId="8" borderId="13" xfId="0" applyFont="1" applyFill="1" applyBorder="1" applyAlignment="1">
      <alignment horizontal="center" vertical="center"/>
    </xf>
    <xf numFmtId="0" fontId="25" fillId="8" borderId="13" xfId="0" applyFont="1" applyFill="1" applyBorder="1" applyAlignment="1">
      <alignment horizontal="center" vertical="center" wrapText="1"/>
    </xf>
    <xf numFmtId="3" fontId="0" fillId="20" borderId="0" xfId="43" applyNumberFormat="1" applyFont="1" applyFill="1" applyBorder="1" applyAlignment="1" applyProtection="1">
      <alignment horizontal="center" vertical="center" wrapText="1"/>
      <protection/>
    </xf>
    <xf numFmtId="3" fontId="38" fillId="20" borderId="24" xfId="0" applyNumberFormat="1" applyFont="1" applyFill="1" applyBorder="1" applyAlignment="1">
      <alignment horizontal="center" vertical="top" wrapText="1"/>
    </xf>
    <xf numFmtId="3" fontId="38" fillId="0" borderId="24" xfId="0" applyNumberFormat="1" applyFont="1" applyBorder="1" applyAlignment="1">
      <alignment horizontal="center" vertical="top" wrapText="1"/>
    </xf>
    <xf numFmtId="3" fontId="38" fillId="24" borderId="24" xfId="0" applyNumberFormat="1" applyFont="1" applyFill="1" applyBorder="1" applyAlignment="1">
      <alignment horizontal="center" vertical="top" wrapText="1"/>
    </xf>
    <xf numFmtId="3" fontId="38" fillId="20" borderId="26" xfId="0" applyNumberFormat="1" applyFont="1" applyFill="1" applyBorder="1" applyAlignment="1">
      <alignment horizontal="center" vertical="top" wrapText="1"/>
    </xf>
    <xf numFmtId="3" fontId="0" fillId="26" borderId="27" xfId="43" applyNumberFormat="1" applyFont="1" applyFill="1" applyBorder="1" applyAlignment="1" applyProtection="1">
      <alignment horizontal="center" vertical="center" wrapText="1"/>
      <protection/>
    </xf>
    <xf numFmtId="3" fontId="0" fillId="26" borderId="28" xfId="43" applyNumberFormat="1" applyFont="1" applyFill="1" applyBorder="1" applyAlignment="1" applyProtection="1">
      <alignment horizontal="center" vertical="center" wrapText="1"/>
      <protection/>
    </xf>
    <xf numFmtId="3" fontId="0" fillId="26" borderId="29" xfId="43" applyNumberFormat="1" applyFont="1" applyFill="1" applyBorder="1" applyAlignment="1" applyProtection="1">
      <alignment horizontal="center" vertical="center" wrapText="1"/>
      <protection/>
    </xf>
    <xf numFmtId="0" fontId="39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5" fillId="20" borderId="0" xfId="0" applyFont="1" applyFill="1" applyBorder="1" applyAlignment="1" applyProtection="1">
      <alignment horizontal="center" vertical="center" wrapText="1"/>
      <protection/>
    </xf>
    <xf numFmtId="0" fontId="38" fillId="0" borderId="25" xfId="0" applyFont="1" applyBorder="1" applyAlignment="1">
      <alignment horizontal="center" vertical="top" wrapText="1"/>
    </xf>
    <xf numFmtId="0" fontId="38" fillId="0" borderId="24" xfId="0" applyFont="1" applyBorder="1" applyAlignment="1">
      <alignment horizontal="center" vertical="top" wrapText="1"/>
    </xf>
    <xf numFmtId="0" fontId="38" fillId="0" borderId="30" xfId="0" applyFont="1" applyBorder="1" applyAlignment="1">
      <alignment horizontal="center" vertical="top" wrapText="1"/>
    </xf>
    <xf numFmtId="3" fontId="0" fillId="26" borderId="31" xfId="43" applyNumberFormat="1" applyFont="1" applyFill="1" applyBorder="1" applyAlignment="1" applyProtection="1">
      <alignment horizontal="center" vertical="center" wrapText="1"/>
      <protection/>
    </xf>
    <xf numFmtId="166" fontId="38" fillId="0" borderId="32" xfId="0" applyNumberFormat="1" applyFont="1" applyBorder="1" applyAlignment="1">
      <alignment horizontal="center" vertical="top" wrapText="1"/>
    </xf>
    <xf numFmtId="0" fontId="38" fillId="20" borderId="25" xfId="0" applyFont="1" applyFill="1" applyBorder="1" applyAlignment="1">
      <alignment horizontal="center" vertical="top" wrapText="1"/>
    </xf>
    <xf numFmtId="166" fontId="38" fillId="20" borderId="32" xfId="0" applyNumberFormat="1" applyFont="1" applyFill="1" applyBorder="1" applyAlignment="1">
      <alignment horizontal="center" vertical="top" wrapText="1"/>
    </xf>
    <xf numFmtId="3" fontId="0" fillId="20" borderId="33" xfId="43" applyNumberFormat="1" applyFont="1" applyFill="1" applyBorder="1" applyAlignment="1" applyProtection="1">
      <alignment horizontal="center" vertical="center" wrapText="1"/>
      <protection/>
    </xf>
    <xf numFmtId="0" fontId="38" fillId="20" borderId="34" xfId="0" applyFont="1" applyFill="1" applyBorder="1" applyAlignment="1">
      <alignment horizontal="center" vertical="top" wrapText="1"/>
    </xf>
    <xf numFmtId="0" fontId="38" fillId="20" borderId="35" xfId="0" applyFont="1" applyFill="1" applyBorder="1" applyAlignment="1">
      <alignment horizontal="center" vertical="top" wrapText="1"/>
    </xf>
    <xf numFmtId="166" fontId="38" fillId="20" borderId="36" xfId="0" applyNumberFormat="1" applyFont="1" applyFill="1" applyBorder="1" applyAlignment="1">
      <alignment horizontal="center" vertical="top" wrapText="1"/>
    </xf>
    <xf numFmtId="3" fontId="0" fillId="0" borderId="34" xfId="43" applyNumberFormat="1" applyFont="1" applyFill="1" applyBorder="1" applyAlignment="1" applyProtection="1">
      <alignment horizontal="center" vertical="center" wrapText="1"/>
      <protection/>
    </xf>
    <xf numFmtId="3" fontId="0" fillId="20" borderId="37" xfId="43" applyNumberFormat="1" applyFont="1" applyFill="1" applyBorder="1" applyAlignment="1" applyProtection="1">
      <alignment horizontal="center" vertical="center" wrapText="1"/>
      <protection/>
    </xf>
    <xf numFmtId="0" fontId="38" fillId="0" borderId="0" xfId="0" applyFont="1" applyBorder="1" applyAlignment="1">
      <alignment horizontal="center" vertical="top" wrapText="1"/>
    </xf>
    <xf numFmtId="3" fontId="0" fillId="26" borderId="13" xfId="0" applyNumberFormat="1" applyFont="1" applyFill="1" applyBorder="1" applyAlignment="1">
      <alignment horizontal="center" vertical="center"/>
    </xf>
    <xf numFmtId="3" fontId="0" fillId="26" borderId="38" xfId="0" applyNumberFormat="1" applyFont="1" applyFill="1" applyBorder="1" applyAlignment="1">
      <alignment horizontal="center" vertical="center"/>
    </xf>
    <xf numFmtId="0" fontId="25" fillId="8" borderId="38" xfId="0" applyFont="1" applyFill="1" applyBorder="1" applyAlignment="1">
      <alignment horizontal="center" vertical="center" wrapText="1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38" xfId="0" applyNumberFormat="1" applyFont="1" applyBorder="1" applyAlignment="1">
      <alignment horizontal="center" vertical="center"/>
    </xf>
    <xf numFmtId="0" fontId="25" fillId="8" borderId="14" xfId="0" applyFont="1" applyFill="1" applyBorder="1" applyAlignment="1">
      <alignment horizontal="center" vertical="center"/>
    </xf>
    <xf numFmtId="3" fontId="0" fillId="26" borderId="21" xfId="0" applyNumberFormat="1" applyFont="1" applyFill="1" applyBorder="1" applyAlignment="1">
      <alignment horizontal="center" vertical="center"/>
    </xf>
    <xf numFmtId="1" fontId="0" fillId="0" borderId="0" xfId="0" applyNumberFormat="1" applyFont="1" applyAlignment="1">
      <alignment horizontal="center"/>
    </xf>
    <xf numFmtId="3" fontId="38" fillId="20" borderId="30" xfId="0" applyNumberFormat="1" applyFont="1" applyFill="1" applyBorder="1" applyAlignment="1">
      <alignment horizontal="center" vertical="top" wrapText="1"/>
    </xf>
    <xf numFmtId="3" fontId="38" fillId="0" borderId="30" xfId="0" applyNumberFormat="1" applyFont="1" applyBorder="1" applyAlignment="1">
      <alignment horizontal="center" vertical="top" wrapText="1"/>
    </xf>
    <xf numFmtId="3" fontId="38" fillId="24" borderId="30" xfId="0" applyNumberFormat="1" applyFont="1" applyFill="1" applyBorder="1" applyAlignment="1">
      <alignment horizontal="center" vertical="top" wrapText="1"/>
    </xf>
    <xf numFmtId="166" fontId="38" fillId="24" borderId="32" xfId="0" applyNumberFormat="1" applyFont="1" applyFill="1" applyBorder="1" applyAlignment="1">
      <alignment horizontal="center" vertical="top" wrapText="1"/>
    </xf>
    <xf numFmtId="3" fontId="0" fillId="26" borderId="28" xfId="0" applyNumberFormat="1" applyFont="1" applyFill="1" applyBorder="1" applyAlignment="1">
      <alignment horizontal="center"/>
    </xf>
    <xf numFmtId="3" fontId="0" fillId="26" borderId="29" xfId="0" applyNumberFormat="1" applyFont="1" applyFill="1" applyBorder="1" applyAlignment="1">
      <alignment horizontal="center"/>
    </xf>
    <xf numFmtId="0" fontId="29" fillId="8" borderId="39" xfId="0" applyFont="1" applyFill="1" applyBorder="1" applyAlignment="1">
      <alignment horizontal="center" vertical="top" wrapText="1"/>
    </xf>
    <xf numFmtId="0" fontId="25" fillId="8" borderId="40" xfId="0" applyFont="1" applyFill="1" applyBorder="1" applyAlignment="1" applyProtection="1">
      <alignment horizontal="center" vertical="center" wrapText="1"/>
      <protection/>
    </xf>
    <xf numFmtId="0" fontId="25" fillId="8" borderId="14" xfId="0" applyFont="1" applyFill="1" applyBorder="1" applyAlignment="1" applyProtection="1">
      <alignment horizontal="center" vertical="center" wrapText="1"/>
      <protection/>
    </xf>
    <xf numFmtId="0" fontId="25" fillId="8" borderId="41" xfId="0" applyFont="1" applyFill="1" applyBorder="1" applyAlignment="1" applyProtection="1">
      <alignment horizontal="center" vertical="center" wrapText="1"/>
      <protection/>
    </xf>
    <xf numFmtId="0" fontId="25" fillId="8" borderId="31" xfId="0" applyFont="1" applyFill="1" applyBorder="1" applyAlignment="1" applyProtection="1">
      <alignment horizontal="center" vertical="center" wrapText="1"/>
      <protection/>
    </xf>
    <xf numFmtId="0" fontId="25" fillId="8" borderId="42" xfId="0" applyFont="1" applyFill="1" applyBorder="1" applyAlignment="1" applyProtection="1">
      <alignment horizontal="center" vertical="center" wrapText="1"/>
      <protection/>
    </xf>
    <xf numFmtId="0" fontId="38" fillId="24" borderId="25" xfId="0" applyFont="1" applyFill="1" applyBorder="1" applyAlignment="1">
      <alignment horizontal="center" vertical="top" wrapText="1"/>
    </xf>
    <xf numFmtId="0" fontId="22" fillId="0" borderId="43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Alignment="1" applyProtection="1">
      <alignment horizontal="center" vertical="center" wrapText="1"/>
      <protection/>
    </xf>
    <xf numFmtId="0" fontId="26" fillId="0" borderId="43" xfId="0" applyFont="1" applyFill="1" applyBorder="1" applyAlignment="1" applyProtection="1">
      <alignment horizontal="center" vertical="center" wrapText="1"/>
      <protection/>
    </xf>
    <xf numFmtId="0" fontId="26" fillId="0" borderId="44" xfId="0" applyFont="1" applyFill="1" applyBorder="1" applyAlignment="1" applyProtection="1">
      <alignment horizontal="center" vertical="center" wrapText="1"/>
      <protection/>
    </xf>
    <xf numFmtId="0" fontId="26" fillId="0" borderId="45" xfId="0" applyFont="1" applyFill="1" applyBorder="1" applyAlignment="1" applyProtection="1">
      <alignment horizontal="center" vertical="center" wrapText="1"/>
      <protection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6" fillId="0" borderId="12" xfId="0" applyFont="1" applyFill="1" applyBorder="1" applyAlignment="1" applyProtection="1">
      <alignment horizontal="center" vertical="center" wrapText="1"/>
      <protection/>
    </xf>
    <xf numFmtId="0" fontId="26" fillId="0" borderId="19" xfId="0" applyFont="1" applyFill="1" applyBorder="1" applyAlignment="1" applyProtection="1">
      <alignment horizontal="center" vertical="center" wrapText="1"/>
      <protection/>
    </xf>
    <xf numFmtId="0" fontId="26" fillId="0" borderId="20" xfId="0" applyFont="1" applyFill="1" applyBorder="1" applyAlignment="1" applyProtection="1">
      <alignment horizontal="center" vertical="center" wrapText="1"/>
      <protection/>
    </xf>
    <xf numFmtId="0" fontId="26" fillId="0" borderId="21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Alignment="1" applyProtection="1">
      <alignment horizontal="center" vertical="center"/>
      <protection/>
    </xf>
    <xf numFmtId="0" fontId="25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46" xfId="0" applyBorder="1" applyAlignment="1" applyProtection="1">
      <alignment horizontal="center" vertical="center" wrapText="1"/>
      <protection/>
    </xf>
    <xf numFmtId="0" fontId="0" fillId="0" borderId="47" xfId="0" applyBorder="1" applyAlignment="1" applyProtection="1">
      <alignment horizontal="center" vertical="center" wrapText="1"/>
      <protection/>
    </xf>
    <xf numFmtId="0" fontId="0" fillId="0" borderId="38" xfId="0" applyBorder="1" applyAlignment="1" applyProtection="1">
      <alignment horizontal="center" vertical="center" wrapText="1"/>
      <protection/>
    </xf>
    <xf numFmtId="0" fontId="22" fillId="0" borderId="44" xfId="0" applyFont="1" applyFill="1" applyBorder="1" applyAlignment="1" applyProtection="1">
      <alignment horizontal="center" vertical="center" wrapText="1"/>
      <protection/>
    </xf>
    <xf numFmtId="0" fontId="22" fillId="0" borderId="45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 wrapText="1"/>
      <protection/>
    </xf>
    <xf numFmtId="0" fontId="22" fillId="0" borderId="12" xfId="0" applyFont="1" applyFill="1" applyBorder="1" applyAlignment="1" applyProtection="1">
      <alignment horizontal="center" vertical="center" wrapText="1"/>
      <protection/>
    </xf>
    <xf numFmtId="0" fontId="22" fillId="0" borderId="19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Fill="1" applyBorder="1" applyAlignment="1" applyProtection="1">
      <alignment horizontal="center" vertical="center" wrapText="1"/>
      <protection/>
    </xf>
    <xf numFmtId="0" fontId="22" fillId="0" borderId="21" xfId="0" applyFont="1" applyFill="1" applyBorder="1" applyAlignment="1" applyProtection="1">
      <alignment horizontal="center" vertical="center" wrapText="1"/>
      <protection/>
    </xf>
    <xf numFmtId="0" fontId="26" fillId="0" borderId="48" xfId="0" applyFont="1" applyBorder="1" applyAlignment="1">
      <alignment horizontal="left"/>
    </xf>
    <xf numFmtId="0" fontId="0" fillId="0" borderId="48" xfId="0" applyBorder="1" applyAlignment="1">
      <alignment/>
    </xf>
    <xf numFmtId="0" fontId="0" fillId="0" borderId="46" xfId="0" applyBorder="1" applyAlignment="1" applyProtection="1">
      <alignment horizontal="left" vertical="center" wrapText="1"/>
      <protection/>
    </xf>
    <xf numFmtId="0" fontId="0" fillId="0" borderId="47" xfId="0" applyBorder="1" applyAlignment="1" applyProtection="1">
      <alignment horizontal="left" vertical="center" wrapText="1"/>
      <protection/>
    </xf>
    <xf numFmtId="0" fontId="0" fillId="0" borderId="38" xfId="0" applyBorder="1" applyAlignment="1" applyProtection="1">
      <alignment horizontal="left" vertical="center" wrapText="1"/>
      <protection/>
    </xf>
    <xf numFmtId="0" fontId="0" fillId="0" borderId="47" xfId="0" applyBorder="1" applyAlignment="1">
      <alignment/>
    </xf>
    <xf numFmtId="0" fontId="0" fillId="0" borderId="38" xfId="0" applyBorder="1" applyAlignment="1">
      <alignment/>
    </xf>
    <xf numFmtId="0" fontId="25" fillId="8" borderId="46" xfId="0" applyFont="1" applyFill="1" applyBorder="1" applyAlignment="1">
      <alignment horizontal="center" vertical="center"/>
    </xf>
    <xf numFmtId="0" fontId="25" fillId="8" borderId="47" xfId="0" applyFont="1" applyFill="1" applyBorder="1" applyAlignment="1">
      <alignment horizontal="center" vertical="center"/>
    </xf>
    <xf numFmtId="0" fontId="25" fillId="8" borderId="38" xfId="0" applyFont="1" applyFill="1" applyBorder="1" applyAlignment="1">
      <alignment horizontal="center" vertical="center"/>
    </xf>
    <xf numFmtId="0" fontId="25" fillId="8" borderId="46" xfId="0" applyFont="1" applyFill="1" applyBorder="1" applyAlignment="1">
      <alignment horizontal="center"/>
    </xf>
    <xf numFmtId="0" fontId="25" fillId="8" borderId="47" xfId="0" applyFont="1" applyFill="1" applyBorder="1" applyAlignment="1">
      <alignment horizontal="center"/>
    </xf>
    <xf numFmtId="0" fontId="25" fillId="8" borderId="38" xfId="0" applyFont="1" applyFill="1" applyBorder="1" applyAlignment="1">
      <alignment horizontal="center"/>
    </xf>
    <xf numFmtId="0" fontId="25" fillId="8" borderId="45" xfId="0" applyFont="1" applyFill="1" applyBorder="1" applyAlignment="1">
      <alignment horizontal="center"/>
    </xf>
  </cellXfs>
  <cellStyles count="52">
    <cellStyle name="Normal" xfId="0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Percent 2" xfId="62"/>
    <cellStyle name="Style 1" xfId="63"/>
    <cellStyle name="Title" xfId="64"/>
    <cellStyle name="Total" xfId="65"/>
    <cellStyle name="Warning Text" xfId="66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466725</xdr:colOff>
      <xdr:row>33</xdr:row>
      <xdr:rowOff>38100</xdr:rowOff>
    </xdr:from>
    <xdr:to>
      <xdr:col>6</xdr:col>
      <xdr:colOff>466725</xdr:colOff>
      <xdr:row>34</xdr:row>
      <xdr:rowOff>38100</xdr:rowOff>
    </xdr:to>
    <xdr:sp>
      <xdr:nvSpPr>
        <xdr:cNvPr id="1" name="Line 1"/>
        <xdr:cNvSpPr>
          <a:spLocks/>
        </xdr:cNvSpPr>
      </xdr:nvSpPr>
      <xdr:spPr>
        <a:xfrm>
          <a:off x="4476750" y="643890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3-103.ibm.com/software/xl/portal/content?synKey=F342564L34646N24" TargetMode="Externa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3-103.ibm.com/software/xl/portal/content?synKey=F342564L34646N24" TargetMode="External" /><Relationship Id="rId2" Type="http://schemas.openxmlformats.org/officeDocument/2006/relationships/comments" Target="../comments2.xml" /><Relationship Id="rId3" Type="http://schemas.openxmlformats.org/officeDocument/2006/relationships/oleObject" Target="../embeddings/oleObject_1_0.bin" /><Relationship Id="rId4" Type="http://schemas.openxmlformats.org/officeDocument/2006/relationships/vmlDrawing" Target="../drawings/vmlDrawing2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7"/>
  <sheetViews>
    <sheetView showGridLines="0" workbookViewId="0" topLeftCell="A1">
      <selection activeCell="L44" sqref="L44"/>
    </sheetView>
  </sheetViews>
  <sheetFormatPr defaultColWidth="9.140625" defaultRowHeight="12.75"/>
  <cols>
    <col min="1" max="1" width="9.8515625" style="1" customWidth="1"/>
    <col min="2" max="2" width="11.00390625" style="1" customWidth="1"/>
    <col min="3" max="3" width="10.57421875" style="1" customWidth="1"/>
    <col min="4" max="4" width="11.28125" style="1" customWidth="1"/>
    <col min="5" max="5" width="11.7109375" style="1" customWidth="1"/>
    <col min="6" max="6" width="5.7109375" style="1" customWidth="1"/>
    <col min="7" max="7" width="12.7109375" style="1" customWidth="1"/>
    <col min="8" max="8" width="13.57421875" style="1" customWidth="1"/>
    <col min="9" max="16384" width="9.140625" style="1" customWidth="1"/>
  </cols>
  <sheetData>
    <row r="1" ht="13.5" thickBot="1"/>
    <row r="2" spans="1:8" ht="12.75" customHeight="1">
      <c r="A2" s="2"/>
      <c r="B2" s="136" t="s">
        <v>0</v>
      </c>
      <c r="C2" s="137"/>
      <c r="D2" s="137"/>
      <c r="E2" s="137"/>
      <c r="F2" s="137"/>
      <c r="G2" s="137"/>
      <c r="H2" s="138"/>
    </row>
    <row r="3" spans="1:8" ht="12.75">
      <c r="A3" s="6"/>
      <c r="B3" s="139"/>
      <c r="C3" s="140"/>
      <c r="D3" s="140"/>
      <c r="E3" s="140"/>
      <c r="F3" s="140"/>
      <c r="G3" s="140"/>
      <c r="H3" s="141"/>
    </row>
    <row r="4" spans="1:8" ht="13.5" thickBot="1">
      <c r="A4" s="6"/>
      <c r="B4" s="142"/>
      <c r="C4" s="143"/>
      <c r="D4" s="143"/>
      <c r="E4" s="143"/>
      <c r="F4" s="143"/>
      <c r="G4" s="143"/>
      <c r="H4" s="144"/>
    </row>
    <row r="5" spans="1:8" ht="12.75">
      <c r="A5" s="6"/>
      <c r="B5" s="7"/>
      <c r="C5" s="7"/>
      <c r="D5" s="7"/>
      <c r="E5" s="7"/>
      <c r="F5" s="7"/>
      <c r="G5" s="7"/>
      <c r="H5" s="7"/>
    </row>
    <row r="6" spans="1:8" ht="12.75">
      <c r="A6" s="5"/>
      <c r="B6" s="9" t="s">
        <v>58</v>
      </c>
      <c r="C6" s="5"/>
      <c r="D6" s="5"/>
      <c r="F6" s="5"/>
      <c r="G6" s="5"/>
      <c r="H6" s="5"/>
    </row>
    <row r="7" spans="1:8" ht="12.75">
      <c r="A7" s="5"/>
      <c r="B7" s="9"/>
      <c r="C7" s="10" t="s">
        <v>2</v>
      </c>
      <c r="D7" s="5"/>
      <c r="E7" s="10"/>
      <c r="F7" s="5"/>
      <c r="G7" s="5"/>
      <c r="H7" s="5"/>
    </row>
    <row r="8" spans="1:8" ht="12.75">
      <c r="A8" s="5"/>
      <c r="B8" s="9"/>
      <c r="C8" s="10"/>
      <c r="D8" s="5"/>
      <c r="E8" s="10"/>
      <c r="F8" s="5"/>
      <c r="G8" s="5"/>
      <c r="H8" s="5"/>
    </row>
    <row r="9" ht="12.75" customHeight="1">
      <c r="B9" s="71" t="s">
        <v>11</v>
      </c>
    </row>
    <row r="10" spans="2:8" ht="16.5" customHeight="1">
      <c r="B10" s="71" t="s">
        <v>59</v>
      </c>
      <c r="C10" s="28"/>
      <c r="D10" s="28"/>
      <c r="E10" s="28"/>
      <c r="F10" s="28"/>
      <c r="G10" s="28"/>
      <c r="H10" s="28"/>
    </row>
    <row r="11" spans="2:8" ht="16.5" customHeight="1">
      <c r="B11" s="30"/>
      <c r="C11" s="28"/>
      <c r="D11" s="28"/>
      <c r="E11" s="28"/>
      <c r="F11" s="28"/>
      <c r="G11" s="28"/>
      <c r="H11" s="28"/>
    </row>
    <row r="12" spans="2:8" ht="16.5" customHeight="1">
      <c r="B12" s="72" t="s">
        <v>60</v>
      </c>
      <c r="C12" s="28"/>
      <c r="D12" s="28"/>
      <c r="E12" s="28"/>
      <c r="F12" s="28"/>
      <c r="G12" s="28"/>
      <c r="H12" s="28"/>
    </row>
    <row r="13" spans="2:8" ht="12.75">
      <c r="B13" s="73" t="s">
        <v>61</v>
      </c>
      <c r="C13" s="74"/>
      <c r="D13" s="28"/>
      <c r="E13" s="28"/>
      <c r="F13" s="28"/>
      <c r="G13" s="28"/>
      <c r="H13" s="28"/>
    </row>
    <row r="14" spans="2:8" ht="12.75">
      <c r="B14" s="75" t="s">
        <v>62</v>
      </c>
      <c r="C14" s="74"/>
      <c r="D14" s="28"/>
      <c r="E14" s="28"/>
      <c r="F14" s="28"/>
      <c r="G14" s="28"/>
      <c r="H14" s="28"/>
    </row>
    <row r="15" spans="2:8" ht="12.75">
      <c r="B15" s="73" t="s">
        <v>63</v>
      </c>
      <c r="C15" s="74"/>
      <c r="D15" s="28"/>
      <c r="E15" s="28"/>
      <c r="F15" s="28"/>
      <c r="G15" s="28"/>
      <c r="H15" s="28"/>
    </row>
    <row r="16" spans="2:8" ht="12.75">
      <c r="B16" s="73"/>
      <c r="C16" s="74"/>
      <c r="D16" s="28"/>
      <c r="E16" s="28"/>
      <c r="F16" s="28"/>
      <c r="G16" s="28"/>
      <c r="H16" s="28"/>
    </row>
    <row r="17" spans="2:8" ht="18.75">
      <c r="B17" s="72" t="s">
        <v>64</v>
      </c>
      <c r="C17" s="28"/>
      <c r="D17" s="28"/>
      <c r="E17" s="28"/>
      <c r="F17" s="28"/>
      <c r="G17" s="28"/>
      <c r="H17" s="28"/>
    </row>
    <row r="18" spans="2:8" ht="18">
      <c r="B18" s="76" t="s">
        <v>65</v>
      </c>
      <c r="C18" s="28"/>
      <c r="D18" s="28"/>
      <c r="E18" s="28"/>
      <c r="F18" s="28"/>
      <c r="G18" s="28"/>
      <c r="H18" s="28"/>
    </row>
    <row r="19" spans="2:8" ht="15.75">
      <c r="B19" s="77" t="s">
        <v>66</v>
      </c>
      <c r="C19" s="28"/>
      <c r="D19" s="28"/>
      <c r="E19" s="28"/>
      <c r="F19" s="28"/>
      <c r="G19" s="28"/>
      <c r="H19" s="28"/>
    </row>
    <row r="20" spans="1:8" ht="12.75">
      <c r="A20" s="2"/>
      <c r="B20" s="30" t="s">
        <v>67</v>
      </c>
      <c r="C20" s="28"/>
      <c r="D20" s="28"/>
      <c r="E20" s="28"/>
      <c r="F20" s="28"/>
      <c r="G20" s="28"/>
      <c r="H20" s="28"/>
    </row>
    <row r="21" spans="1:8" ht="12.75">
      <c r="A21" s="2"/>
      <c r="B21" s="30" t="s">
        <v>68</v>
      </c>
      <c r="C21" s="28"/>
      <c r="D21" s="28"/>
      <c r="E21" s="28"/>
      <c r="F21" s="28"/>
      <c r="G21" s="28"/>
      <c r="H21" s="28"/>
    </row>
    <row r="22" spans="1:8" ht="15.75">
      <c r="A22" s="2"/>
      <c r="B22" s="77" t="s">
        <v>69</v>
      </c>
      <c r="C22" s="28"/>
      <c r="D22" s="28"/>
      <c r="E22" s="28"/>
      <c r="F22" s="28"/>
      <c r="G22" s="28"/>
      <c r="H22" s="28"/>
    </row>
    <row r="23" spans="1:8" ht="12.75">
      <c r="A23" s="2"/>
      <c r="B23" s="30" t="s">
        <v>70</v>
      </c>
      <c r="C23" s="28"/>
      <c r="D23" s="28"/>
      <c r="E23" s="28"/>
      <c r="F23" s="28"/>
      <c r="G23" s="28"/>
      <c r="H23" s="28"/>
    </row>
    <row r="24" spans="1:8" ht="15.75">
      <c r="A24" s="2"/>
      <c r="B24" s="77" t="s">
        <v>71</v>
      </c>
      <c r="C24" s="28"/>
      <c r="D24" s="28"/>
      <c r="E24" s="28"/>
      <c r="F24" s="28"/>
      <c r="G24" s="28"/>
      <c r="H24" s="28"/>
    </row>
    <row r="25" spans="1:8" ht="12.75">
      <c r="A25" s="2"/>
      <c r="B25" s="30" t="s">
        <v>72</v>
      </c>
      <c r="C25" s="28"/>
      <c r="D25" s="28"/>
      <c r="E25" s="28"/>
      <c r="F25" s="28"/>
      <c r="G25" s="28"/>
      <c r="H25" s="28"/>
    </row>
    <row r="26" spans="1:8" ht="15.75">
      <c r="A26" s="2"/>
      <c r="B26" s="77" t="s">
        <v>73</v>
      </c>
      <c r="C26" s="28"/>
      <c r="D26" s="28"/>
      <c r="E26" s="28"/>
      <c r="F26" s="28"/>
      <c r="G26" s="28"/>
      <c r="H26" s="28"/>
    </row>
    <row r="27" spans="1:8" ht="12.75">
      <c r="A27" s="2"/>
      <c r="B27" s="30" t="s">
        <v>74</v>
      </c>
      <c r="C27" s="28"/>
      <c r="D27" s="28"/>
      <c r="E27" s="28"/>
      <c r="F27" s="28"/>
      <c r="G27" s="28"/>
      <c r="H27" s="28"/>
    </row>
    <row r="28" spans="1:8" ht="12.75">
      <c r="A28" s="2"/>
      <c r="B28" s="30" t="s">
        <v>75</v>
      </c>
      <c r="C28" s="28"/>
      <c r="D28" s="28"/>
      <c r="E28" s="28"/>
      <c r="F28" s="28"/>
      <c r="G28" s="28"/>
      <c r="H28" s="28"/>
    </row>
    <row r="29" spans="1:8" ht="12.75">
      <c r="A29" s="2"/>
      <c r="B29" s="30" t="s">
        <v>76</v>
      </c>
      <c r="C29" s="28"/>
      <c r="D29" s="28"/>
      <c r="E29" s="28"/>
      <c r="F29" s="28"/>
      <c r="G29" s="28"/>
      <c r="H29" s="28"/>
    </row>
    <row r="30" spans="1:8" ht="12.75">
      <c r="A30" s="2"/>
      <c r="B30" s="30"/>
      <c r="C30" s="28"/>
      <c r="D30" s="28"/>
      <c r="E30" s="28"/>
      <c r="F30" s="28"/>
      <c r="G30" s="28"/>
      <c r="H30" s="28"/>
    </row>
    <row r="31" spans="1:8" ht="18">
      <c r="A31" s="2"/>
      <c r="B31" s="76" t="s">
        <v>77</v>
      </c>
      <c r="C31" s="28"/>
      <c r="D31" s="28"/>
      <c r="E31" s="28"/>
      <c r="F31" s="28"/>
      <c r="G31" s="28"/>
      <c r="H31" s="28"/>
    </row>
    <row r="32" spans="1:8" ht="15.75">
      <c r="A32" s="2"/>
      <c r="B32" s="77" t="s">
        <v>66</v>
      </c>
      <c r="C32" s="28"/>
      <c r="D32" s="28"/>
      <c r="E32" s="28"/>
      <c r="F32" s="28"/>
      <c r="G32" s="28"/>
      <c r="H32" s="28"/>
    </row>
    <row r="33" spans="1:8" ht="12.75">
      <c r="A33" s="2"/>
      <c r="B33" s="30" t="s">
        <v>67</v>
      </c>
      <c r="C33" s="28"/>
      <c r="D33" s="28"/>
      <c r="E33" s="28"/>
      <c r="F33" s="28"/>
      <c r="G33" s="28"/>
      <c r="H33" s="28"/>
    </row>
    <row r="34" spans="1:8" ht="12.75">
      <c r="A34" s="2"/>
      <c r="B34" s="30" t="s">
        <v>78</v>
      </c>
      <c r="C34" s="28"/>
      <c r="D34" s="28"/>
      <c r="E34" s="28"/>
      <c r="F34" s="28"/>
      <c r="G34" s="28"/>
      <c r="H34" s="28"/>
    </row>
    <row r="35" spans="1:8" ht="12.75">
      <c r="A35" s="2"/>
      <c r="B35" s="30" t="s">
        <v>68</v>
      </c>
      <c r="C35" s="28"/>
      <c r="D35" s="28"/>
      <c r="E35" s="28"/>
      <c r="F35" s="28"/>
      <c r="G35" s="28"/>
      <c r="H35" s="28"/>
    </row>
    <row r="36" spans="1:8" ht="15.75">
      <c r="A36" s="2" t="s">
        <v>79</v>
      </c>
      <c r="B36" s="77" t="s">
        <v>69</v>
      </c>
      <c r="C36" s="28"/>
      <c r="D36" s="28"/>
      <c r="E36" s="28"/>
      <c r="F36" s="28"/>
      <c r="G36" s="28"/>
      <c r="H36" s="28"/>
    </row>
    <row r="37" spans="1:8" ht="12.75">
      <c r="A37" s="2"/>
      <c r="B37" s="30" t="s">
        <v>80</v>
      </c>
      <c r="C37" s="28"/>
      <c r="D37" s="28"/>
      <c r="E37" s="28"/>
      <c r="F37" s="28"/>
      <c r="G37" s="28"/>
      <c r="H37" s="28"/>
    </row>
    <row r="38" spans="1:8" ht="12.75">
      <c r="A38" s="2"/>
      <c r="B38" s="30" t="s">
        <v>81</v>
      </c>
      <c r="C38" s="28"/>
      <c r="D38" s="28"/>
      <c r="E38" s="28"/>
      <c r="F38" s="28"/>
      <c r="G38" s="28"/>
      <c r="H38" s="28"/>
    </row>
    <row r="39" spans="1:8" ht="12.75">
      <c r="A39" s="2"/>
      <c r="B39" s="30" t="s">
        <v>82</v>
      </c>
      <c r="C39" s="28"/>
      <c r="D39" s="28"/>
      <c r="E39" s="28"/>
      <c r="F39" s="28"/>
      <c r="G39" s="28"/>
      <c r="H39" s="28"/>
    </row>
    <row r="40" spans="1:8" ht="15.75">
      <c r="A40" s="2"/>
      <c r="B40" s="77" t="s">
        <v>71</v>
      </c>
      <c r="C40" s="28"/>
      <c r="D40" s="28"/>
      <c r="E40" s="28"/>
      <c r="F40" s="28"/>
      <c r="G40" s="28"/>
      <c r="H40" s="28"/>
    </row>
    <row r="41" spans="1:8" ht="12.75">
      <c r="A41" s="2"/>
      <c r="B41" s="30" t="s">
        <v>83</v>
      </c>
      <c r="C41" s="28"/>
      <c r="D41" s="28"/>
      <c r="E41" s="28"/>
      <c r="F41" s="28"/>
      <c r="G41" s="28"/>
      <c r="H41" s="28"/>
    </row>
    <row r="42" spans="1:8" ht="12" customHeight="1">
      <c r="A42" s="2"/>
      <c r="B42" s="77" t="s">
        <v>73</v>
      </c>
      <c r="C42" s="28"/>
      <c r="D42" s="28"/>
      <c r="E42" s="28"/>
      <c r="F42" s="28"/>
      <c r="G42" s="28"/>
      <c r="H42" s="28"/>
    </row>
    <row r="43" spans="1:8" ht="12.75">
      <c r="A43" s="2"/>
      <c r="B43" s="30" t="s">
        <v>84</v>
      </c>
      <c r="C43" s="28"/>
      <c r="D43" s="28"/>
      <c r="E43" s="28"/>
      <c r="F43" s="28"/>
      <c r="G43" s="28"/>
      <c r="H43" s="28"/>
    </row>
    <row r="44" spans="1:8" ht="16.5" customHeight="1">
      <c r="A44" s="2"/>
      <c r="B44" s="30" t="s">
        <v>76</v>
      </c>
      <c r="C44" s="33"/>
      <c r="D44" s="33"/>
      <c r="E44" s="33"/>
      <c r="F44" s="34"/>
      <c r="G44" s="33"/>
      <c r="H44" s="33"/>
    </row>
    <row r="45" spans="1:8" ht="16.5" customHeight="1">
      <c r="A45" s="2"/>
      <c r="B45" s="30"/>
      <c r="C45" s="33"/>
      <c r="D45" s="33"/>
      <c r="E45" s="33"/>
      <c r="F45" s="34"/>
      <c r="H45" s="35"/>
    </row>
    <row r="46" ht="18">
      <c r="B46" s="76" t="s">
        <v>30</v>
      </c>
    </row>
    <row r="47" ht="12.75">
      <c r="B47" s="30" t="s">
        <v>85</v>
      </c>
    </row>
    <row r="48" ht="12.75">
      <c r="B48" s="30" t="s">
        <v>81</v>
      </c>
    </row>
    <row r="49" ht="12.75">
      <c r="B49" s="30" t="s">
        <v>86</v>
      </c>
    </row>
    <row r="51" ht="18">
      <c r="B51" s="76" t="s">
        <v>92</v>
      </c>
    </row>
    <row r="52" spans="2:12" ht="12.75">
      <c r="B52" s="145" t="s">
        <v>93</v>
      </c>
      <c r="C52" s="145"/>
      <c r="D52" s="145"/>
      <c r="E52" s="146" t="s">
        <v>94</v>
      </c>
      <c r="F52" s="146"/>
      <c r="G52" s="146"/>
      <c r="H52" s="146"/>
      <c r="I52" s="146"/>
      <c r="J52" s="146"/>
      <c r="K52" s="146"/>
      <c r="L52" s="146"/>
    </row>
    <row r="53" spans="2:14" ht="12.75">
      <c r="B53" s="135" t="e">
        <v>#VALUE!</v>
      </c>
      <c r="C53" s="135"/>
      <c r="D53" s="135"/>
      <c r="E53" s="147" t="s">
        <v>95</v>
      </c>
      <c r="F53" s="147"/>
      <c r="G53" s="147"/>
      <c r="H53" s="147"/>
      <c r="I53" s="147"/>
      <c r="J53" s="147"/>
      <c r="K53" s="147"/>
      <c r="L53" s="147"/>
      <c r="M53" s="147"/>
      <c r="N53" s="147"/>
    </row>
    <row r="54" spans="2:5" ht="12.75">
      <c r="B54" s="95"/>
      <c r="C54" s="95"/>
      <c r="D54" s="95"/>
      <c r="E54" s="30"/>
    </row>
    <row r="55" spans="2:14" ht="12.75" customHeight="1">
      <c r="B55" s="135" t="s">
        <v>96</v>
      </c>
      <c r="C55" s="135"/>
      <c r="D55" s="135"/>
      <c r="E55" s="148" t="s">
        <v>97</v>
      </c>
      <c r="F55" s="148"/>
      <c r="G55" s="148"/>
      <c r="H55" s="148"/>
      <c r="I55" s="148"/>
      <c r="J55" s="148"/>
      <c r="K55" s="148"/>
      <c r="L55" s="148"/>
      <c r="M55" s="148"/>
      <c r="N55" s="148"/>
    </row>
    <row r="56" spans="5:14" ht="12.75">
      <c r="E56" s="148"/>
      <c r="F56" s="148"/>
      <c r="G56" s="148"/>
      <c r="H56" s="148"/>
      <c r="I56" s="148"/>
      <c r="J56" s="148"/>
      <c r="K56" s="148"/>
      <c r="L56" s="148"/>
      <c r="M56" s="148"/>
      <c r="N56" s="148"/>
    </row>
    <row r="57" spans="5:14" ht="12.75">
      <c r="E57" s="148"/>
      <c r="F57" s="148"/>
      <c r="G57" s="148"/>
      <c r="H57" s="148"/>
      <c r="I57" s="148"/>
      <c r="J57" s="148"/>
      <c r="K57" s="148"/>
      <c r="L57" s="148"/>
      <c r="M57" s="148"/>
      <c r="N57" s="148"/>
    </row>
  </sheetData>
  <sheetProtection password="B2B1" sheet="1" objects="1" scenarios="1"/>
  <mergeCells count="7">
    <mergeCell ref="B55:D55"/>
    <mergeCell ref="B2:H4"/>
    <mergeCell ref="B52:D52"/>
    <mergeCell ref="E52:L52"/>
    <mergeCell ref="B53:D53"/>
    <mergeCell ref="E53:N53"/>
    <mergeCell ref="E55:N57"/>
  </mergeCells>
  <hyperlinks>
    <hyperlink ref="C7" r:id="rId1" display="http://w3-103.ibm.com/software/xl/portal/content?synKey=F342564L34646N24"/>
  </hyperlinks>
  <printOptions/>
  <pageMargins left="0.75" right="0.75" top="1" bottom="1" header="0.5" footer="0.5"/>
  <pageSetup horizontalDpi="600" verticalDpi="600" orientation="portrait" r:id="rId4"/>
  <legacyDrawing r:id="rId3"/>
  <oleObjects>
    <oleObject progId="Word.Document.8" shapeId="1427760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68"/>
  <sheetViews>
    <sheetView showGridLines="0" tabSelected="1" workbookViewId="0" topLeftCell="A1">
      <selection activeCell="G41" sqref="G41"/>
    </sheetView>
  </sheetViews>
  <sheetFormatPr defaultColWidth="9.140625" defaultRowHeight="12.75" outlineLevelRow="1"/>
  <cols>
    <col min="1" max="1" width="9.8515625" style="1" customWidth="1"/>
    <col min="2" max="2" width="11.00390625" style="1" customWidth="1"/>
    <col min="3" max="3" width="10.57421875" style="1" customWidth="1"/>
    <col min="4" max="4" width="11.28125" style="1" customWidth="1"/>
    <col min="5" max="5" width="11.7109375" style="1" customWidth="1"/>
    <col min="6" max="6" width="5.7109375" style="1" customWidth="1"/>
    <col min="7" max="7" width="14.140625" style="1" customWidth="1"/>
    <col min="8" max="8" width="13.57421875" style="1" customWidth="1"/>
    <col min="9" max="9" width="14.140625" style="1" customWidth="1"/>
    <col min="10" max="10" width="11.00390625" style="1" customWidth="1"/>
    <col min="11" max="11" width="10.7109375" style="1" customWidth="1"/>
    <col min="12" max="12" width="10.140625" style="1" customWidth="1"/>
    <col min="13" max="13" width="11.00390625" style="1" customWidth="1"/>
    <col min="14" max="14" width="10.7109375" style="1" customWidth="1"/>
    <col min="15" max="15" width="10.28125" style="1" customWidth="1"/>
    <col min="16" max="16" width="10.421875" style="1" customWidth="1"/>
    <col min="17" max="16384" width="9.140625" style="1" customWidth="1"/>
  </cols>
  <sheetData>
    <row r="1" ht="13.5" thickBot="1"/>
    <row r="2" spans="1:14" ht="12.75" customHeight="1">
      <c r="A2" s="2"/>
      <c r="B2" s="134" t="s">
        <v>0</v>
      </c>
      <c r="C2" s="152"/>
      <c r="D2" s="152"/>
      <c r="E2" s="152"/>
      <c r="F2" s="152"/>
      <c r="G2" s="152"/>
      <c r="H2" s="153"/>
      <c r="I2" s="3"/>
      <c r="J2" s="4"/>
      <c r="K2" s="4"/>
      <c r="L2" s="4"/>
      <c r="M2" s="4"/>
      <c r="N2" s="5"/>
    </row>
    <row r="3" spans="1:14" ht="12.75">
      <c r="A3" s="6"/>
      <c r="B3" s="154"/>
      <c r="C3" s="155"/>
      <c r="D3" s="155"/>
      <c r="E3" s="155"/>
      <c r="F3" s="155"/>
      <c r="G3" s="155"/>
      <c r="H3" s="156"/>
      <c r="I3" s="8"/>
      <c r="J3" s="4"/>
      <c r="K3" s="4"/>
      <c r="L3" s="4"/>
      <c r="M3" s="4"/>
      <c r="N3" s="5"/>
    </row>
    <row r="4" spans="1:14" ht="13.5" thickBot="1">
      <c r="A4" s="6"/>
      <c r="B4" s="157"/>
      <c r="C4" s="158"/>
      <c r="D4" s="158"/>
      <c r="E4" s="158"/>
      <c r="F4" s="158"/>
      <c r="G4" s="158"/>
      <c r="H4" s="159"/>
      <c r="I4" s="3"/>
      <c r="J4" s="4"/>
      <c r="K4" s="4"/>
      <c r="L4" s="4"/>
      <c r="M4" s="4"/>
      <c r="N4" s="5"/>
    </row>
    <row r="5" spans="1:14" ht="18.75" customHeight="1">
      <c r="A5" s="6"/>
      <c r="B5" s="7"/>
      <c r="C5" s="7"/>
      <c r="D5" s="7"/>
      <c r="E5" s="7"/>
      <c r="F5" s="7"/>
      <c r="G5" s="7"/>
      <c r="H5" s="7"/>
      <c r="I5" s="7"/>
      <c r="J5" s="4"/>
      <c r="K5" s="4"/>
      <c r="L5" s="4"/>
      <c r="M5" s="4"/>
      <c r="N5" s="5"/>
    </row>
    <row r="6" spans="1:14" ht="12.75">
      <c r="A6" s="5"/>
      <c r="B6" s="9" t="s">
        <v>1</v>
      </c>
      <c r="C6" s="5"/>
      <c r="D6" s="5"/>
      <c r="F6" s="5"/>
      <c r="G6" s="5"/>
      <c r="H6" s="5"/>
      <c r="I6" s="5"/>
      <c r="J6" s="5"/>
      <c r="K6" s="5"/>
      <c r="L6" s="5"/>
      <c r="M6" s="5"/>
      <c r="N6" s="5"/>
    </row>
    <row r="7" spans="1:14" ht="12.75">
      <c r="A7" s="5"/>
      <c r="B7" s="9"/>
      <c r="C7" s="10" t="s">
        <v>2</v>
      </c>
      <c r="D7" s="5"/>
      <c r="E7" s="10"/>
      <c r="F7" s="5"/>
      <c r="G7" s="5"/>
      <c r="H7" s="5"/>
      <c r="I7" s="5"/>
      <c r="J7" s="5"/>
      <c r="K7" s="5"/>
      <c r="L7" s="5"/>
      <c r="M7" s="5"/>
      <c r="N7" s="5"/>
    </row>
    <row r="8" spans="1:14" ht="12.75">
      <c r="A8" s="5"/>
      <c r="B8" s="9"/>
      <c r="C8" s="10"/>
      <c r="D8" s="5"/>
      <c r="E8" s="10"/>
      <c r="F8" s="5"/>
      <c r="G8" s="5"/>
      <c r="H8" s="5"/>
      <c r="I8" s="5"/>
      <c r="J8" s="5"/>
      <c r="K8" s="5"/>
      <c r="L8" s="5"/>
      <c r="M8" s="5"/>
      <c r="N8" s="5"/>
    </row>
    <row r="9" spans="2:9" ht="13.5" thickBot="1">
      <c r="B9" s="160" t="s">
        <v>3</v>
      </c>
      <c r="C9" s="161"/>
      <c r="D9" s="161"/>
      <c r="E9" s="161"/>
      <c r="F9" s="161"/>
      <c r="G9" s="161"/>
      <c r="H9" s="161"/>
      <c r="I9" s="11"/>
    </row>
    <row r="10" spans="2:9" ht="39" customHeight="1" thickBot="1">
      <c r="B10" s="12" t="s">
        <v>4</v>
      </c>
      <c r="C10" s="12" t="s">
        <v>5</v>
      </c>
      <c r="D10" s="12" t="s">
        <v>6</v>
      </c>
      <c r="E10" s="12" t="s">
        <v>7</v>
      </c>
      <c r="F10" s="13"/>
      <c r="G10" s="12" t="s">
        <v>8</v>
      </c>
      <c r="H10" s="12" t="s">
        <v>9</v>
      </c>
      <c r="I10" s="14"/>
    </row>
    <row r="11" spans="2:9" ht="13.5" thickBot="1">
      <c r="B11" s="15">
        <v>1</v>
      </c>
      <c r="C11" s="15">
        <v>1</v>
      </c>
      <c r="D11" s="15">
        <v>500</v>
      </c>
      <c r="E11" s="16">
        <v>1</v>
      </c>
      <c r="F11" s="17"/>
      <c r="G11" s="15">
        <v>1</v>
      </c>
      <c r="H11" s="15">
        <v>500</v>
      </c>
      <c r="I11" s="18"/>
    </row>
    <row r="12" spans="2:9" ht="13.5" customHeight="1" thickBot="1">
      <c r="B12" s="19">
        <v>2</v>
      </c>
      <c r="C12" s="19">
        <v>501</v>
      </c>
      <c r="D12" s="20">
        <v>1500</v>
      </c>
      <c r="E12" s="21">
        <v>0.8455</v>
      </c>
      <c r="F12" s="17"/>
      <c r="G12" s="19">
        <v>501</v>
      </c>
      <c r="H12" s="20">
        <v>1346</v>
      </c>
      <c r="I12" s="18"/>
    </row>
    <row r="13" spans="2:9" ht="13.5" customHeight="1" thickBot="1">
      <c r="B13" s="15">
        <v>3</v>
      </c>
      <c r="C13" s="22">
        <v>1501</v>
      </c>
      <c r="D13" s="22">
        <v>3000</v>
      </c>
      <c r="E13" s="16">
        <v>0.6137</v>
      </c>
      <c r="F13" s="17"/>
      <c r="G13" s="22">
        <v>1347</v>
      </c>
      <c r="H13" s="22">
        <v>2267</v>
      </c>
      <c r="I13" s="18"/>
    </row>
    <row r="14" spans="2:9" ht="13.5" customHeight="1" thickBot="1">
      <c r="B14" s="19">
        <v>4</v>
      </c>
      <c r="C14" s="20">
        <v>3001</v>
      </c>
      <c r="D14" s="20">
        <v>5000</v>
      </c>
      <c r="E14" s="21">
        <v>0.4639</v>
      </c>
      <c r="F14" s="17"/>
      <c r="G14" s="20">
        <v>2267</v>
      </c>
      <c r="H14" s="20">
        <v>3194</v>
      </c>
      <c r="I14" s="18"/>
    </row>
    <row r="15" spans="2:9" ht="13.5" customHeight="1" thickBot="1">
      <c r="B15" s="23">
        <v>5</v>
      </c>
      <c r="C15" s="24">
        <v>5001</v>
      </c>
      <c r="D15" s="24">
        <v>12000</v>
      </c>
      <c r="E15" s="25">
        <v>0.387</v>
      </c>
      <c r="F15" s="17"/>
      <c r="G15" s="24">
        <v>3195</v>
      </c>
      <c r="H15" s="24">
        <v>5903</v>
      </c>
      <c r="I15" s="18"/>
    </row>
    <row r="16" spans="2:9" ht="13.5" customHeight="1" thickBot="1">
      <c r="B16" s="19">
        <v>6</v>
      </c>
      <c r="C16" s="20">
        <v>12001</v>
      </c>
      <c r="D16" s="19" t="s">
        <v>10</v>
      </c>
      <c r="E16" s="21">
        <v>0.3097</v>
      </c>
      <c r="F16" s="17"/>
      <c r="G16" s="20">
        <v>5904</v>
      </c>
      <c r="H16" s="19" t="s">
        <v>10</v>
      </c>
      <c r="I16" s="26"/>
    </row>
    <row r="17" ht="12.75" customHeight="1"/>
    <row r="18" spans="2:9" ht="16.5" customHeight="1">
      <c r="B18" s="27" t="s">
        <v>11</v>
      </c>
      <c r="C18" s="28"/>
      <c r="D18" s="28"/>
      <c r="E18" s="28"/>
      <c r="F18" s="28"/>
      <c r="G18" s="28"/>
      <c r="H18" s="28"/>
      <c r="I18" s="28"/>
    </row>
    <row r="19" spans="1:10" ht="12" customHeight="1">
      <c r="A19" s="2"/>
      <c r="B19" s="27" t="s">
        <v>12</v>
      </c>
      <c r="C19" s="28"/>
      <c r="D19" s="28"/>
      <c r="E19" s="28"/>
      <c r="F19" s="28"/>
      <c r="G19" s="28"/>
      <c r="H19" s="28"/>
      <c r="I19" s="28"/>
      <c r="J19" s="29"/>
    </row>
    <row r="20" spans="1:10" ht="12" customHeight="1">
      <c r="A20" s="2"/>
      <c r="B20" s="30" t="s">
        <v>13</v>
      </c>
      <c r="C20" s="28"/>
      <c r="D20" s="28"/>
      <c r="E20" s="28"/>
      <c r="F20" s="28"/>
      <c r="G20" s="28"/>
      <c r="H20" s="28"/>
      <c r="I20" s="28"/>
      <c r="J20" s="29"/>
    </row>
    <row r="21" spans="1:10" ht="12" customHeight="1">
      <c r="A21" s="2"/>
      <c r="B21" s="30"/>
      <c r="C21" s="28"/>
      <c r="D21" s="28"/>
      <c r="E21" s="28"/>
      <c r="F21" s="28"/>
      <c r="G21" s="28"/>
      <c r="H21" s="28"/>
      <c r="I21" s="28"/>
      <c r="J21" s="29"/>
    </row>
    <row r="22" spans="1:10" ht="15.75">
      <c r="A22" s="2"/>
      <c r="B22" s="31" t="s">
        <v>14</v>
      </c>
      <c r="C22" s="28"/>
      <c r="D22" s="28"/>
      <c r="E22" s="28"/>
      <c r="F22" s="28"/>
      <c r="G22" s="28"/>
      <c r="H22" s="28"/>
      <c r="I22" s="28"/>
      <c r="J22" s="29"/>
    </row>
    <row r="23" spans="1:10" ht="16.5" customHeight="1">
      <c r="A23" s="2"/>
      <c r="B23" s="32" t="s">
        <v>15</v>
      </c>
      <c r="C23" s="33"/>
      <c r="D23" s="33"/>
      <c r="E23" s="33"/>
      <c r="F23" s="34"/>
      <c r="G23" s="33"/>
      <c r="H23" s="33"/>
      <c r="I23" s="33"/>
      <c r="J23" s="29"/>
    </row>
    <row r="24" spans="1:12" ht="16.5" customHeight="1" thickBot="1">
      <c r="A24" s="2"/>
      <c r="B24" s="33"/>
      <c r="C24" s="33"/>
      <c r="D24" s="33"/>
      <c r="E24" s="33"/>
      <c r="F24" s="34"/>
      <c r="H24" s="35"/>
      <c r="I24" s="35"/>
      <c r="J24" s="36"/>
      <c r="K24" s="37"/>
      <c r="L24"/>
    </row>
    <row r="25" spans="1:12" ht="16.5" customHeight="1" thickBot="1">
      <c r="A25" s="2"/>
      <c r="B25" s="38" t="s">
        <v>16</v>
      </c>
      <c r="C25" s="32" t="s">
        <v>17</v>
      </c>
      <c r="D25" s="32"/>
      <c r="F25" s="39"/>
      <c r="G25" s="40"/>
      <c r="H25" s="32"/>
      <c r="I25" s="33"/>
      <c r="J25" s="29"/>
      <c r="K25"/>
      <c r="L25"/>
    </row>
    <row r="26" spans="1:12" ht="16.5" customHeight="1" thickBot="1">
      <c r="A26" s="2"/>
      <c r="B26" s="33"/>
      <c r="C26" s="32" t="s">
        <v>18</v>
      </c>
      <c r="D26" s="32"/>
      <c r="G26" s="41">
        <f>ROUNDUP(SUM(F47:F58),0)</f>
        <v>0</v>
      </c>
      <c r="H26" s="32"/>
      <c r="I26" s="32"/>
      <c r="J26" s="29"/>
      <c r="K26"/>
      <c r="L26"/>
    </row>
    <row r="27" spans="1:12" ht="16.5" customHeight="1" thickBot="1">
      <c r="A27" s="2"/>
      <c r="B27" s="33"/>
      <c r="C27" s="32"/>
      <c r="D27" s="32"/>
      <c r="E27" s="31" t="s">
        <v>19</v>
      </c>
      <c r="G27" s="42" t="s">
        <v>10</v>
      </c>
      <c r="H27" s="32"/>
      <c r="I27" s="32"/>
      <c r="J27" s="29"/>
      <c r="K27"/>
      <c r="L27"/>
    </row>
    <row r="28" spans="1:12" ht="16.5" customHeight="1" thickBot="1">
      <c r="A28" s="2"/>
      <c r="B28" s="38" t="s">
        <v>20</v>
      </c>
      <c r="C28" s="32" t="s">
        <v>21</v>
      </c>
      <c r="D28" s="32"/>
      <c r="G28" s="40"/>
      <c r="H28" s="32"/>
      <c r="I28" s="32"/>
      <c r="J28" s="29"/>
      <c r="K28"/>
      <c r="L28"/>
    </row>
    <row r="29" spans="1:12" ht="16.5" customHeight="1" thickBot="1">
      <c r="A29" s="2"/>
      <c r="B29" s="33"/>
      <c r="C29" s="32" t="s">
        <v>22</v>
      </c>
      <c r="D29" s="32"/>
      <c r="G29" s="43">
        <f>IF(G28&gt;0.001,SUM(I47:I56),0)</f>
        <v>0</v>
      </c>
      <c r="H29" s="32"/>
      <c r="I29" s="32"/>
      <c r="J29" s="29"/>
      <c r="K29"/>
      <c r="L29"/>
    </row>
    <row r="30" spans="1:12" ht="16.5" thickBot="1">
      <c r="A30" s="2"/>
      <c r="B30" s="33"/>
      <c r="C30" s="32"/>
      <c r="D30" s="32"/>
      <c r="E30" s="31" t="s">
        <v>23</v>
      </c>
      <c r="G30" s="42" t="s">
        <v>24</v>
      </c>
      <c r="H30" s="32"/>
      <c r="I30" s="32"/>
      <c r="J30" s="29"/>
      <c r="K30"/>
      <c r="L30"/>
    </row>
    <row r="31" spans="1:12" ht="16.5" customHeight="1" thickBot="1">
      <c r="A31" s="2"/>
      <c r="B31" s="38" t="s">
        <v>25</v>
      </c>
      <c r="C31" s="32" t="s">
        <v>26</v>
      </c>
      <c r="D31" s="32"/>
      <c r="G31" s="44">
        <f>G25-G29</f>
        <v>0</v>
      </c>
      <c r="H31" s="32"/>
      <c r="I31" s="32"/>
      <c r="J31" s="29"/>
      <c r="K31"/>
      <c r="L31"/>
    </row>
    <row r="32" spans="1:12" ht="15" customHeight="1" thickBot="1">
      <c r="A32" s="2"/>
      <c r="B32" s="38"/>
      <c r="C32" s="32"/>
      <c r="D32" s="32"/>
      <c r="G32" s="45"/>
      <c r="H32" s="32"/>
      <c r="I32" s="32"/>
      <c r="J32" s="29"/>
      <c r="K32"/>
      <c r="L32"/>
    </row>
    <row r="33" spans="1:12" ht="16.5" customHeight="1" thickBot="1">
      <c r="A33" s="2"/>
      <c r="B33" s="38" t="s">
        <v>27</v>
      </c>
      <c r="C33" s="32" t="s">
        <v>28</v>
      </c>
      <c r="D33" s="32"/>
      <c r="G33" s="46">
        <f>G26-G28</f>
        <v>0</v>
      </c>
      <c r="H33" s="32"/>
      <c r="I33" s="32"/>
      <c r="J33" s="29"/>
      <c r="K33"/>
      <c r="L33"/>
    </row>
    <row r="34" spans="1:12" ht="16.5" customHeight="1">
      <c r="A34" s="2"/>
      <c r="B34" s="33"/>
      <c r="C34" s="32"/>
      <c r="D34" s="32"/>
      <c r="E34" s="32"/>
      <c r="G34" s="32"/>
      <c r="H34" s="32"/>
      <c r="I34" s="32"/>
      <c r="J34" s="29"/>
      <c r="K34"/>
      <c r="L34"/>
    </row>
    <row r="35" spans="1:12" ht="18.75" customHeight="1">
      <c r="A35" s="2"/>
      <c r="B35" s="33"/>
      <c r="C35" s="32"/>
      <c r="D35" s="32"/>
      <c r="E35" s="32"/>
      <c r="G35" s="47" t="s">
        <v>29</v>
      </c>
      <c r="H35" s="32"/>
      <c r="I35" s="32"/>
      <c r="J35" s="29"/>
      <c r="K35"/>
      <c r="L35"/>
    </row>
    <row r="36" spans="1:12" ht="18.75" customHeight="1">
      <c r="A36" s="2"/>
      <c r="C36" s="32"/>
      <c r="D36" s="32"/>
      <c r="E36" s="32"/>
      <c r="G36" s="48">
        <f>IF(G33&lt;0,"****   STOP, Fix input in red shaded cell above (G28)****","")</f>
      </c>
      <c r="H36" s="32"/>
      <c r="I36" s="32"/>
      <c r="J36" s="29"/>
      <c r="K36"/>
      <c r="L36"/>
    </row>
    <row r="37" spans="1:12" ht="18.75" customHeight="1">
      <c r="A37" s="2"/>
      <c r="B37" s="31" t="s">
        <v>30</v>
      </c>
      <c r="C37" s="32"/>
      <c r="D37" s="32"/>
      <c r="E37" s="32"/>
      <c r="G37" s="48"/>
      <c r="H37" s="32"/>
      <c r="I37" s="32"/>
      <c r="J37" s="29"/>
      <c r="K37"/>
      <c r="L37"/>
    </row>
    <row r="38" spans="1:12" ht="18.75" customHeight="1">
      <c r="A38" s="2"/>
      <c r="B38" s="32" t="s">
        <v>31</v>
      </c>
      <c r="C38" s="32"/>
      <c r="D38" s="32"/>
      <c r="E38" s="32"/>
      <c r="G38" s="48"/>
      <c r="H38" s="32"/>
      <c r="I38" s="32"/>
      <c r="J38" s="29"/>
      <c r="K38"/>
      <c r="L38"/>
    </row>
    <row r="39" spans="1:12" ht="9.75" customHeight="1" thickBot="1">
      <c r="A39" s="2"/>
      <c r="B39" s="32"/>
      <c r="C39" s="32"/>
      <c r="D39" s="32"/>
      <c r="E39" s="32"/>
      <c r="G39" s="48"/>
      <c r="H39" s="32"/>
      <c r="I39" s="32"/>
      <c r="J39" s="29"/>
      <c r="K39"/>
      <c r="L39"/>
    </row>
    <row r="40" spans="1:12" ht="18.75" customHeight="1" thickBot="1">
      <c r="A40" s="2"/>
      <c r="B40" s="32"/>
      <c r="C40" s="32" t="s">
        <v>32</v>
      </c>
      <c r="D40" s="32"/>
      <c r="E40" s="32"/>
      <c r="G40" s="40"/>
      <c r="H40" s="32"/>
      <c r="I40" s="32"/>
      <c r="J40" s="29"/>
      <c r="K40"/>
      <c r="L40"/>
    </row>
    <row r="41" spans="1:12" ht="17.25" customHeight="1" thickBot="1">
      <c r="A41" s="2"/>
      <c r="B41" s="32"/>
      <c r="C41" s="32" t="s">
        <v>33</v>
      </c>
      <c r="D41" s="32"/>
      <c r="E41" s="32"/>
      <c r="F41" s="49"/>
      <c r="G41" s="43">
        <f>IF(G40&gt;0.001,SUM(L47:L58),0)</f>
        <v>0</v>
      </c>
      <c r="H41" s="32"/>
      <c r="I41" s="32"/>
      <c r="J41" s="29"/>
      <c r="K41"/>
      <c r="L41"/>
    </row>
    <row r="42" spans="1:12" ht="17.25" customHeight="1">
      <c r="A42" s="2"/>
      <c r="B42" s="32"/>
      <c r="C42" s="32"/>
      <c r="D42" s="32"/>
      <c r="E42" s="32"/>
      <c r="F42" s="49"/>
      <c r="G42" s="50"/>
      <c r="H42" s="32"/>
      <c r="I42" s="32"/>
      <c r="J42" s="29"/>
      <c r="K42"/>
      <c r="L42"/>
    </row>
    <row r="43" spans="1:10" ht="16.5" customHeight="1">
      <c r="A43" s="2"/>
      <c r="B43" s="32" t="s">
        <v>34</v>
      </c>
      <c r="C43" s="33"/>
      <c r="D43" s="33"/>
      <c r="E43" s="33"/>
      <c r="F43" s="33"/>
      <c r="G43" s="33"/>
      <c r="H43" s="33"/>
      <c r="I43" s="33"/>
      <c r="J43" s="29"/>
    </row>
    <row r="44" spans="1:7" ht="15" customHeight="1" hidden="1" outlineLevel="1">
      <c r="A44" s="51"/>
      <c r="E44" s="29"/>
      <c r="F44" s="29"/>
      <c r="G44" s="29"/>
    </row>
    <row r="45" spans="1:17" ht="18" customHeight="1" hidden="1" outlineLevel="1" thickBot="1">
      <c r="A45" s="51"/>
      <c r="E45" s="29"/>
      <c r="F45" s="29"/>
      <c r="G45" s="29"/>
      <c r="N45" s="29"/>
      <c r="O45" s="29"/>
      <c r="P45" s="29"/>
      <c r="Q45" s="29"/>
    </row>
    <row r="46" spans="1:12" ht="39" hidden="1" outlineLevel="1" thickBot="1">
      <c r="A46" s="51"/>
      <c r="B46" s="52" t="s">
        <v>35</v>
      </c>
      <c r="C46" s="53" t="s">
        <v>6</v>
      </c>
      <c r="D46" s="53" t="s">
        <v>36</v>
      </c>
      <c r="E46" s="54" t="s">
        <v>7</v>
      </c>
      <c r="F46" s="55" t="s">
        <v>37</v>
      </c>
      <c r="G46" s="54" t="s">
        <v>38</v>
      </c>
      <c r="H46" s="54" t="s">
        <v>39</v>
      </c>
      <c r="I46" s="55" t="s">
        <v>40</v>
      </c>
      <c r="J46" s="52" t="s">
        <v>38</v>
      </c>
      <c r="K46" s="54" t="s">
        <v>39</v>
      </c>
      <c r="L46" s="55" t="s">
        <v>40</v>
      </c>
    </row>
    <row r="47" spans="1:12" ht="13.5" hidden="1" outlineLevel="1" thickTop="1">
      <c r="A47" s="51"/>
      <c r="B47" s="56">
        <v>1</v>
      </c>
      <c r="C47" s="57">
        <v>500</v>
      </c>
      <c r="D47" s="58">
        <f>IF(G25&gt;C47,C47,G25)</f>
        <v>0</v>
      </c>
      <c r="E47" s="59">
        <v>1</v>
      </c>
      <c r="F47" s="60">
        <f aca="true" t="shared" si="0" ref="F47:F58">IF(D47="","",(D47*E47))</f>
        <v>0</v>
      </c>
      <c r="G47" s="2">
        <f>IF(G28&gt;H47,H47,G28)</f>
        <v>0</v>
      </c>
      <c r="H47" s="57">
        <v>500</v>
      </c>
      <c r="I47" s="39">
        <f aca="true" t="shared" si="1" ref="I47:I58">IF(G47="","",(G47/E47))</f>
        <v>0</v>
      </c>
      <c r="J47" s="56">
        <f>IF(G40&gt;K47,K47,G40)</f>
        <v>0</v>
      </c>
      <c r="K47" s="57">
        <v>500</v>
      </c>
      <c r="L47" s="39">
        <f aca="true" t="shared" si="2" ref="L47:L58">IF(J47="","",(J47/E47))</f>
        <v>0</v>
      </c>
    </row>
    <row r="48" spans="1:12" ht="12.75" hidden="1" outlineLevel="1">
      <c r="A48" s="51"/>
      <c r="B48" s="56">
        <f aca="true" t="shared" si="3" ref="B48:B58">IF(E48&lt;&gt;"",B47+1,"")</f>
        <v>2</v>
      </c>
      <c r="C48" s="57">
        <v>1500</v>
      </c>
      <c r="D48" s="58">
        <f>IF(AND($G$25&gt;C47,C48&lt;&gt;""),(IF($G$25&lt;(1+C48),($G$25-(SUM($D$47:D47))),(($G$25-C47)-($G$25-C48)))),IF(AND($G$25&gt;C47,C47&gt;0.001),($G$25-C47),""))</f>
      </c>
      <c r="E48" s="59">
        <v>0.8455</v>
      </c>
      <c r="F48" s="60">
        <f t="shared" si="0"/>
      </c>
      <c r="G48" s="2">
        <f>IF(AND($G$28&gt;H47,H48&lt;&gt;""),(IF($G$28&lt;(1+H48),($G$28-(SUM($G$47:G47))),(($G$28-H47)-($G$28-H48)))),IF(AND($G$28&gt;H47,H47&gt;0.001),($G$28-H47),""))</f>
      </c>
      <c r="H48" s="57">
        <v>1346</v>
      </c>
      <c r="I48" s="39">
        <f t="shared" si="1"/>
      </c>
      <c r="J48" s="56">
        <f>IF(AND($G$40&gt;K47,K48&lt;&gt;""),(IF($G$40&lt;(1+K48),($G$40-(SUM($J$47:J47))),(($G$40-K47)-($G$40-K48)))),IF(AND($G$40&gt;K47,K47&gt;0.001),($G$40-K47),""))</f>
      </c>
      <c r="K48" s="57">
        <v>1346</v>
      </c>
      <c r="L48" s="39">
        <f t="shared" si="2"/>
      </c>
    </row>
    <row r="49" spans="1:12" ht="12.75" hidden="1" outlineLevel="1">
      <c r="A49" s="51"/>
      <c r="B49" s="56">
        <f t="shared" si="3"/>
        <v>3</v>
      </c>
      <c r="C49" s="61">
        <v>3000</v>
      </c>
      <c r="D49" s="58">
        <f>IF(AND($G$25&gt;C48,C49&lt;&gt;""),(IF($G$25&lt;(1+C49),($G$25-(SUM($D$47:D48))),(($G$25-C48)-($G$25-C49)))),IF(AND($G$25&gt;C48,C48&gt;0.001),($G$25-C48),""))</f>
      </c>
      <c r="E49" s="59">
        <v>0.6137</v>
      </c>
      <c r="F49" s="60">
        <f t="shared" si="0"/>
      </c>
      <c r="G49" s="2">
        <f>IF(AND($G$28&gt;H48,H49&lt;&gt;""),(IF($G$28&lt;(1+H49),($G$28-(SUM($G$47:G48))),(($G$28-H48)-($G$28-H49)))),IF(AND($G$28&gt;H48,H48&gt;0.001),($G$28-H48),""))</f>
      </c>
      <c r="H49" s="61">
        <v>2267</v>
      </c>
      <c r="I49" s="39">
        <f t="shared" si="1"/>
      </c>
      <c r="J49" s="56">
        <f>IF(AND($G$40&gt;K48,K49&lt;&gt;""),(IF($G$40&lt;(1+K49),($G$40-(SUM($J$47:J48))),(($G$40-K48)-($G$40-K49)))),IF(AND($G$40&gt;K48,K48&gt;0.001),($G$40-K48),""))</f>
      </c>
      <c r="K49" s="61">
        <v>2267</v>
      </c>
      <c r="L49" s="39">
        <f t="shared" si="2"/>
      </c>
    </row>
    <row r="50" spans="1:12" ht="12.75" customHeight="1" hidden="1" outlineLevel="1">
      <c r="A50" s="51"/>
      <c r="B50" s="56">
        <f t="shared" si="3"/>
        <v>4</v>
      </c>
      <c r="C50" s="61">
        <v>5000</v>
      </c>
      <c r="D50" s="58">
        <f>IF(AND($G$25&gt;C49,C50&lt;&gt;""),(IF($G$25&lt;(1+C50),($G$25-(SUM($D$47:D49))),(($G$25-C49)-($G$25-C50)))),IF(AND($G$25&gt;C49,C49&gt;0.001),($G$25-C49),""))</f>
      </c>
      <c r="E50" s="59">
        <v>0.4639</v>
      </c>
      <c r="F50" s="60">
        <f t="shared" si="0"/>
      </c>
      <c r="G50" s="2">
        <f>IF(AND($G$28&gt;H49,H50&lt;&gt;""),(IF($G$28&lt;(1+H50),($G$28-(SUM($G$47:G49))),(($G$28-H49)-($G$28-H50)))),IF(AND($G$28&gt;H49,H49&gt;0.001),($G$28-H49),""))</f>
      </c>
      <c r="H50" s="61">
        <v>3194</v>
      </c>
      <c r="I50" s="39">
        <f t="shared" si="1"/>
      </c>
      <c r="J50" s="56">
        <f>IF(AND($G$40&gt;K49,K50&lt;&gt;""),(IF($G$40&lt;(1+K50),($G$40-(SUM($J$47:J49))),(($G$40-K49)-($G$40-K50)))),IF(AND($G$40&gt;K49,K49&gt;0.001),($G$40-K49),""))</f>
      </c>
      <c r="K50" s="61">
        <v>3194</v>
      </c>
      <c r="L50" s="39">
        <f t="shared" si="2"/>
      </c>
    </row>
    <row r="51" spans="1:12" ht="12.75" hidden="1" outlineLevel="1">
      <c r="A51" s="51"/>
      <c r="B51" s="56">
        <f t="shared" si="3"/>
        <v>5</v>
      </c>
      <c r="C51" s="61">
        <v>12000</v>
      </c>
      <c r="D51" s="58">
        <f>IF(AND($G$25&gt;C50,C51&lt;&gt;""),(IF($G$25&lt;(1+C51),($G$25-(SUM($D$47:D50))),(($G$25-C50)-($G$25-C51)))),IF(AND($G$25&gt;C50,C50&gt;0.001),($G$25-C50),""))</f>
      </c>
      <c r="E51" s="59">
        <v>0.387</v>
      </c>
      <c r="F51" s="60">
        <f t="shared" si="0"/>
      </c>
      <c r="G51" s="2">
        <f>IF(AND($G$28&gt;H50,H51&lt;&gt;""),(IF($G$28&lt;(1+H51),($G$28-(SUM($G$47:G50))),(($G$28-H50)-($G$28-H51)))),IF(AND($G$28&gt;H50,H50&gt;0.001),($G$28-H50),""))</f>
      </c>
      <c r="H51" s="61">
        <v>5903</v>
      </c>
      <c r="I51" s="39">
        <f t="shared" si="1"/>
      </c>
      <c r="J51" s="56">
        <f>IF(AND($G$40&gt;K50,K51&lt;&gt;""),(IF($G$40&lt;(1+K51),($G$40-(SUM($J$47:J50))),(($G$40-K50)-($G$40-K51)))),IF(AND($G$40&gt;K50,K50&gt;0.001),($G$40-K50),""))</f>
      </c>
      <c r="K51" s="61">
        <v>5903</v>
      </c>
      <c r="L51" s="39">
        <f t="shared" si="2"/>
      </c>
    </row>
    <row r="52" spans="1:12" ht="12.75" hidden="1" outlineLevel="1">
      <c r="A52" s="51"/>
      <c r="B52" s="56">
        <f t="shared" si="3"/>
        <v>6</v>
      </c>
      <c r="C52" s="61"/>
      <c r="D52" s="58">
        <f>IF(AND($G$25&gt;C51,C52&lt;&gt;""),(IF($G$25&lt;(1+C52),($G$25-(SUM($D$47:D51))),(($G$25-C51)-($G$25-C52)))),IF(AND($G$25&gt;C51,C51&gt;0.001),($G$25-C51),""))</f>
      </c>
      <c r="E52" s="59">
        <v>0.3097</v>
      </c>
      <c r="F52" s="60">
        <f t="shared" si="0"/>
      </c>
      <c r="G52" s="2">
        <f>IF(AND($G$28&gt;H51,H52&lt;&gt;""),(IF($G$28&lt;(1+H52),($G$28-(SUM($G$47:G51))),(($G$28-H51)-($G$28-H52)))),IF(AND($G$28&gt;H51,H51&gt;0.001),($G$28-H51),""))</f>
      </c>
      <c r="H52" s="61"/>
      <c r="I52" s="39">
        <f t="shared" si="1"/>
      </c>
      <c r="J52" s="56">
        <f>IF(AND($G$40&gt;K51,K52&lt;&gt;""),(IF($G$40&lt;(1+K52),($G$40-(SUM($J$47:J51))),(($G$40-K51)-($G$40-K52)))),IF(AND($G$40&gt;K51,K51&gt;0.001),($G$40-K51),""))</f>
      </c>
      <c r="K52" s="61"/>
      <c r="L52" s="39">
        <f t="shared" si="2"/>
      </c>
    </row>
    <row r="53" spans="1:12" ht="12.75" hidden="1" outlineLevel="1">
      <c r="A53" s="51"/>
      <c r="B53" s="56">
        <f t="shared" si="3"/>
      </c>
      <c r="C53" s="61"/>
      <c r="D53" s="58">
        <f>IF(AND($G$25&gt;C52,C53&lt;&gt;""),(IF($G$25&lt;(1+C53),($G$25-(SUM($D$47:D52))),(($G$25-C52)-($G$25-C53)))),IF(AND($G$25&gt;C52,C52&gt;0.001),($G$25-C52),""))</f>
      </c>
      <c r="E53" s="59"/>
      <c r="F53" s="60">
        <f t="shared" si="0"/>
      </c>
      <c r="G53" s="2">
        <f>IF(AND($G$28&gt;H52,H53&lt;&gt;""),(IF($G$28&lt;(1+H53),($G$28-(SUM($G$47:G52))),(($G$28-H52)-($G$28-H53)))),IF(AND($G$28&gt;H52,H52&gt;0.001),($G$28-H52),""))</f>
      </c>
      <c r="H53" s="61"/>
      <c r="I53" s="39">
        <f t="shared" si="1"/>
      </c>
      <c r="J53" s="56">
        <f>IF(AND($G$40&gt;K52,K53&lt;&gt;""),(IF($G$40&lt;(1+K53),($G$40-(SUM($J$47:J52))),(($G$40-K52)-($G$40-K53)))),IF(AND($G$40&gt;K52,K52&gt;0.001),($G$40-K52),""))</f>
      </c>
      <c r="K53" s="61"/>
      <c r="L53" s="39">
        <f t="shared" si="2"/>
      </c>
    </row>
    <row r="54" spans="1:12" ht="12.75" hidden="1" outlineLevel="1">
      <c r="A54" s="51"/>
      <c r="B54" s="56">
        <f t="shared" si="3"/>
      </c>
      <c r="C54" s="62"/>
      <c r="D54" s="58">
        <f>IF(AND($G$25&gt;C53,C54&lt;&gt;""),(IF($G$25&lt;(1+C54),($G$25-(SUM($D$47:D53))),(($G$25-C53)-($G$25-C54)))),IF(AND($G$25&gt;C53,C53&gt;0.001),($G$25-C53),""))</f>
      </c>
      <c r="E54" s="59"/>
      <c r="F54" s="60">
        <f t="shared" si="0"/>
      </c>
      <c r="G54" s="2">
        <f>IF(AND($G$28&gt;H53,H54&lt;&gt;""),(IF($G$28&lt;(1+H54),($G$28-(SUM($G$47:G53))),(($G$28-H53)-($G$28-H54)))),IF(AND($G$28&gt;H53,H53&gt;0.001),($G$28-H53),""))</f>
      </c>
      <c r="H54" s="62"/>
      <c r="I54" s="39">
        <f t="shared" si="1"/>
      </c>
      <c r="J54" s="56">
        <f>IF(AND($G$40&gt;K53,K54&lt;&gt;""),(IF($G$40&lt;(1+K54),($G$40-(SUM($J$47:J53))),(($G$40-K53)-($G$40-K54)))),IF(AND($G$40&gt;K53,K53&gt;0.001),($G$40-K53),""))</f>
      </c>
      <c r="K54" s="62"/>
      <c r="L54" s="39">
        <f t="shared" si="2"/>
      </c>
    </row>
    <row r="55" spans="1:12" ht="12.75" hidden="1" outlineLevel="1">
      <c r="A55" s="51"/>
      <c r="B55" s="56">
        <f t="shared" si="3"/>
      </c>
      <c r="C55" s="62"/>
      <c r="D55" s="58">
        <f>IF(AND($G$25&gt;C54,C55&lt;&gt;""),(IF($G$25&lt;(1+C55),($G$25-(SUM($D$47:D54))),(($G$25-C54)-($G$25-C55)))),IF(AND($G$25&gt;C54,C54&gt;0.001),($G$25-C54),""))</f>
      </c>
      <c r="E55" s="62"/>
      <c r="F55" s="60">
        <f t="shared" si="0"/>
      </c>
      <c r="G55" s="2">
        <f>IF(AND($G$28&gt;H54,H55&lt;&gt;""),(IF($G$28&lt;(1+H55),($G$28-(SUM($G$47:G54))),(($G$28-H54)-($G$28-H55)))),IF(AND($G$28&gt;H54,H54&gt;0.001),($G$28-H54),""))</f>
      </c>
      <c r="H55" s="62"/>
      <c r="I55" s="39">
        <f t="shared" si="1"/>
      </c>
      <c r="J55" s="56">
        <f>IF(AND($G$40&gt;K54,K55&lt;&gt;""),(IF($G$40&lt;(1+K55),($G$40-(SUM($J$47:J54))),(($G$40-K54)-($G$40-K55)))),IF(AND($G$40&gt;K54,K54&gt;0.001),($G$40-K54),""))</f>
      </c>
      <c r="K55" s="62"/>
      <c r="L55" s="39">
        <f t="shared" si="2"/>
      </c>
    </row>
    <row r="56" spans="1:12" ht="12.75" hidden="1" outlineLevel="1">
      <c r="A56" s="51"/>
      <c r="B56" s="56">
        <f t="shared" si="3"/>
      </c>
      <c r="C56" s="62"/>
      <c r="D56" s="58">
        <f>IF(AND($G$25&gt;C55,C56&lt;&gt;""),(IF($G$25&lt;(1+C56),($G$25-(SUM($D$47:D55))),(($G$25-C55)-($G$25-C56)))),IF(AND($G$25&gt;C55,C55&gt;0.001),($G$25-C55),""))</f>
      </c>
      <c r="E56" s="62"/>
      <c r="F56" s="60">
        <f t="shared" si="0"/>
      </c>
      <c r="G56" s="2">
        <f>IF(AND($G$28&gt;H55,H56&lt;&gt;""),(IF($G$28&lt;(1+H56),($G$28-(SUM($G$47:G55))),(($G$28-H55)-($G$28-H56)))),IF(AND($G$28&gt;H55,H55&gt;0.001),($G$28-H55),""))</f>
      </c>
      <c r="H56" s="62"/>
      <c r="I56" s="39">
        <f t="shared" si="1"/>
      </c>
      <c r="J56" s="56">
        <f>IF(AND($G$40&gt;K55,K56&lt;&gt;""),(IF($G$40&lt;(1+K56),($G$40-(SUM($J$47:J55))),(($G$40-K55)-($G$40-K56)))),IF(AND($G$40&gt;K55,K55&gt;0.001),($G$40-K55),""))</f>
      </c>
      <c r="K56" s="62"/>
      <c r="L56" s="39">
        <f t="shared" si="2"/>
      </c>
    </row>
    <row r="57" spans="1:12" ht="12.75" hidden="1" outlineLevel="1">
      <c r="A57" s="51"/>
      <c r="B57" s="56">
        <f t="shared" si="3"/>
      </c>
      <c r="C57" s="62"/>
      <c r="D57" s="58">
        <f>IF(AND($G$25&gt;C56,C57&lt;&gt;""),(IF($G$25&lt;(1+C57),($G$25-(SUM($D$47:D56))),(($G$25-C56)-($G$25-C57)))),IF(AND($G$25&gt;C56,C56&gt;0.001),($G$25-C56),""))</f>
      </c>
      <c r="E57" s="62"/>
      <c r="F57" s="60">
        <f t="shared" si="0"/>
      </c>
      <c r="G57" s="2">
        <f>IF(AND($G$28&gt;H56,H57&lt;&gt;""),(IF($G$28&lt;(1+H57),($G$28-(SUM($G$47:G56))),(($G$28-H56)-($G$28-H57)))),IF(AND($G$28&gt;H56,H56&gt;0.001),($G$28-H56),""))</f>
      </c>
      <c r="H57" s="62"/>
      <c r="I57" s="39">
        <f t="shared" si="1"/>
      </c>
      <c r="J57" s="56">
        <f>IF(AND($G$40&gt;K56,K57&lt;&gt;""),(IF($G$40&lt;(1+K57),($G$40-(SUM($J$47:J56))),(($G$40-K56)-($G$40-K57)))),IF(AND($G$40&gt;K56,K56&gt;0.001),($G$40-K56),""))</f>
      </c>
      <c r="K57" s="62"/>
      <c r="L57" s="39">
        <f t="shared" si="2"/>
      </c>
    </row>
    <row r="58" spans="1:12" ht="13.5" hidden="1" outlineLevel="1" thickBot="1">
      <c r="A58" s="51"/>
      <c r="B58" s="63">
        <f t="shared" si="3"/>
      </c>
      <c r="C58" s="64"/>
      <c r="D58" s="65">
        <f>IF(AND($G$25&gt;C57,C58&lt;&gt;""),(IF($G$25&lt;(1+C58),($G$25-(SUM($D$47:D57))),(($G$25-C57)-($G$25-C58)))),IF(AND($G$25&gt;C57,C57&gt;0.001),($G$25-C57),""))</f>
      </c>
      <c r="E58" s="64"/>
      <c r="F58" s="66">
        <f t="shared" si="0"/>
      </c>
      <c r="G58" s="67">
        <f>IF(AND($G$28&gt;H57,H58&lt;&gt;""),(IF($G$28&lt;(1+H58),($G$28-(SUM($G$47:G57))),(($G$28-H57)-($G$28-H58)))),IF(AND($G$28&gt;H57,H57&gt;0.001),($G$28-H57),""))</f>
      </c>
      <c r="H58" s="64"/>
      <c r="I58" s="68">
        <f t="shared" si="1"/>
      </c>
      <c r="J58" s="63">
        <f>IF(AND($G$40&gt;K57,K58&lt;&gt;""),(IF($G$40&lt;(1+K58),($G$40-(SUM($J$47:J57))),(($G$40-K57)-($G$40-K58)))),IF(AND($G$40&gt;K57,K57&gt;0.001),($G$40-K57),""))</f>
      </c>
      <c r="K58" s="64"/>
      <c r="L58" s="68">
        <f t="shared" si="2"/>
      </c>
    </row>
    <row r="59" spans="1:2" ht="13.5" collapsed="1" thickBot="1">
      <c r="A59" s="51"/>
      <c r="B59" s="30"/>
    </row>
    <row r="60" spans="2:5" ht="13.5" thickBot="1">
      <c r="B60" s="149" t="s">
        <v>41</v>
      </c>
      <c r="C60" s="150"/>
      <c r="D60" s="150"/>
      <c r="E60" s="151"/>
    </row>
    <row r="61" spans="2:5" ht="15.75" customHeight="1" thickBot="1">
      <c r="B61" s="69" t="s">
        <v>42</v>
      </c>
      <c r="C61" s="149" t="s">
        <v>43</v>
      </c>
      <c r="D61" s="150"/>
      <c r="E61" s="151"/>
    </row>
    <row r="62" spans="2:5" ht="13.5" thickBot="1">
      <c r="B62" s="70" t="s">
        <v>44</v>
      </c>
      <c r="C62" s="162" t="s">
        <v>45</v>
      </c>
      <c r="D62" s="163"/>
      <c r="E62" s="164"/>
    </row>
    <row r="63" spans="2:5" ht="13.5" customHeight="1" thickBot="1">
      <c r="B63" s="70" t="s">
        <v>46</v>
      </c>
      <c r="C63" s="162" t="s">
        <v>47</v>
      </c>
      <c r="D63" s="163"/>
      <c r="E63" s="164"/>
    </row>
    <row r="64" spans="2:5" ht="13.5" customHeight="1" thickBot="1">
      <c r="B64" s="70" t="s">
        <v>48</v>
      </c>
      <c r="C64" s="162" t="s">
        <v>49</v>
      </c>
      <c r="D64" s="163"/>
      <c r="E64" s="164"/>
    </row>
    <row r="65" spans="2:5" ht="13.5" customHeight="1" thickBot="1">
      <c r="B65" s="70" t="s">
        <v>50</v>
      </c>
      <c r="C65" s="162" t="s">
        <v>51</v>
      </c>
      <c r="D65" s="163"/>
      <c r="E65" s="164"/>
    </row>
    <row r="66" spans="2:5" ht="13.5" customHeight="1" thickBot="1">
      <c r="B66" s="70" t="s">
        <v>52</v>
      </c>
      <c r="C66" s="162" t="s">
        <v>53</v>
      </c>
      <c r="D66" s="163"/>
      <c r="E66" s="164"/>
    </row>
    <row r="67" spans="2:7" ht="13.5" customHeight="1" thickBot="1">
      <c r="B67" s="70" t="s">
        <v>54</v>
      </c>
      <c r="C67" s="162" t="s">
        <v>55</v>
      </c>
      <c r="D67" s="163"/>
      <c r="E67" s="164"/>
      <c r="F67" s="146"/>
      <c r="G67" s="146"/>
    </row>
    <row r="68" spans="2:7" ht="25.5" customHeight="1" thickBot="1">
      <c r="B68" s="70" t="s">
        <v>56</v>
      </c>
      <c r="C68" s="162" t="s">
        <v>57</v>
      </c>
      <c r="D68" s="165"/>
      <c r="E68" s="166"/>
      <c r="F68" s="146"/>
      <c r="G68" s="146"/>
    </row>
  </sheetData>
  <sheetProtection password="B2B1" sheet="1" objects="1" scenarios="1"/>
  <mergeCells count="12">
    <mergeCell ref="C68:E68"/>
    <mergeCell ref="C61:E61"/>
    <mergeCell ref="B60:E60"/>
    <mergeCell ref="B2:H4"/>
    <mergeCell ref="B9:H9"/>
    <mergeCell ref="F67:G68"/>
    <mergeCell ref="C62:E62"/>
    <mergeCell ref="C63:E63"/>
    <mergeCell ref="C64:E64"/>
    <mergeCell ref="C65:E65"/>
    <mergeCell ref="C66:E66"/>
    <mergeCell ref="C67:E67"/>
  </mergeCells>
  <conditionalFormatting sqref="G28">
    <cfRule type="cellIs" priority="1" dxfId="0" operator="greaterThan" stopIfTrue="1">
      <formula>$G$26</formula>
    </cfRule>
  </conditionalFormatting>
  <hyperlinks>
    <hyperlink ref="C7" r:id="rId1" display="http://w3-103.ibm.com/software/xl/portal/content?synKey=F342564L34646N24"/>
  </hyperlinks>
  <printOptions/>
  <pageMargins left="0.75" right="0.75" top="1" bottom="1" header="0.5" footer="0.5"/>
  <pageSetup fitToHeight="1" fitToWidth="1" horizontalDpi="600" verticalDpi="600" orientation="portrait" scale="89" r:id="rId6"/>
  <drawing r:id="rId5"/>
  <legacyDrawing r:id="rId4"/>
  <oleObjects>
    <oleObject progId="Word.Document.8" shapeId="1423600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L15"/>
  <sheetViews>
    <sheetView showGridLines="0" workbookViewId="0" topLeftCell="A1">
      <selection activeCell="E11" sqref="E11"/>
    </sheetView>
  </sheetViews>
  <sheetFormatPr defaultColWidth="9.140625" defaultRowHeight="12.75"/>
  <cols>
    <col min="1" max="1" width="9.140625" style="96" customWidth="1"/>
    <col min="2" max="2" width="8.00390625" style="97" bestFit="1" customWidth="1"/>
    <col min="3" max="3" width="13.57421875" style="97" customWidth="1"/>
    <col min="4" max="4" width="10.7109375" style="97" customWidth="1"/>
    <col min="5" max="5" width="16.57421875" style="97" customWidth="1"/>
    <col min="6" max="6" width="29.8515625" style="97" customWidth="1"/>
    <col min="7" max="7" width="10.140625" style="97" bestFit="1" customWidth="1"/>
    <col min="8" max="8" width="13.28125" style="97" customWidth="1"/>
    <col min="9" max="9" width="12.140625" style="97" bestFit="1" customWidth="1"/>
    <col min="10" max="10" width="15.57421875" style="97" customWidth="1"/>
    <col min="11" max="11" width="15.8515625" style="97" bestFit="1" customWidth="1"/>
    <col min="12" max="16384" width="9.140625" style="96" customWidth="1"/>
  </cols>
  <sheetData>
    <row r="1" ht="13.5" thickBot="1">
      <c r="H1" s="79"/>
    </row>
    <row r="2" spans="1:12" ht="13.5" thickBot="1">
      <c r="A2" s="97"/>
      <c r="B2" s="170" t="s">
        <v>14</v>
      </c>
      <c r="C2" s="171"/>
      <c r="D2" s="171"/>
      <c r="E2" s="171"/>
      <c r="F2" s="171"/>
      <c r="G2" s="172"/>
      <c r="H2" s="79"/>
      <c r="I2" s="170" t="s">
        <v>30</v>
      </c>
      <c r="J2" s="171"/>
      <c r="K2" s="173"/>
      <c r="L2" s="97"/>
    </row>
    <row r="3" spans="1:12" ht="39" thickBot="1">
      <c r="A3" s="97"/>
      <c r="B3" s="132" t="s">
        <v>35</v>
      </c>
      <c r="C3" s="127" t="s">
        <v>5</v>
      </c>
      <c r="D3" s="128" t="s">
        <v>6</v>
      </c>
      <c r="E3" s="129" t="s">
        <v>98</v>
      </c>
      <c r="F3" s="130" t="s">
        <v>7</v>
      </c>
      <c r="G3" s="131" t="s">
        <v>37</v>
      </c>
      <c r="H3" s="79"/>
      <c r="I3" s="78" t="s">
        <v>87</v>
      </c>
      <c r="J3" s="98"/>
      <c r="K3" s="80" t="s">
        <v>88</v>
      </c>
      <c r="L3" s="97"/>
    </row>
    <row r="4" spans="1:12" ht="12.75">
      <c r="A4" s="97"/>
      <c r="B4" s="99">
        <v>1</v>
      </c>
      <c r="C4" s="100">
        <v>1</v>
      </c>
      <c r="D4" s="101">
        <v>500</v>
      </c>
      <c r="E4" s="102">
        <f>'VUE031_Value Unit Converter'!D47</f>
        <v>0</v>
      </c>
      <c r="F4" s="103">
        <v>1</v>
      </c>
      <c r="G4" s="125">
        <f>'VUE031_Value Unit Converter'!F47</f>
        <v>0</v>
      </c>
      <c r="H4" s="81"/>
      <c r="I4" s="83">
        <f>'VUE031_Value Unit Converter'!J47</f>
        <v>0</v>
      </c>
      <c r="J4" s="87"/>
      <c r="K4" s="92">
        <f>'VUE031_Value Unit Converter'!L47</f>
        <v>0</v>
      </c>
      <c r="L4" s="97"/>
    </row>
    <row r="5" spans="1:12" ht="12.75">
      <c r="A5" s="97"/>
      <c r="B5" s="104">
        <v>2</v>
      </c>
      <c r="C5" s="82">
        <v>501</v>
      </c>
      <c r="D5" s="121">
        <v>1500</v>
      </c>
      <c r="E5" s="93">
        <f>'VUE031_Value Unit Converter'!D48</f>
      </c>
      <c r="F5" s="105">
        <v>0.8455</v>
      </c>
      <c r="G5" s="125">
        <f>'VUE031_Value Unit Converter'!F48</f>
      </c>
      <c r="H5" s="81"/>
      <c r="I5" s="83">
        <f>'VUE031_Value Unit Converter'!J48</f>
      </c>
      <c r="J5" s="106"/>
      <c r="K5" s="93">
        <f>'VUE031_Value Unit Converter'!L48</f>
      </c>
      <c r="L5" s="97"/>
    </row>
    <row r="6" spans="1:12" ht="12.75">
      <c r="A6" s="97"/>
      <c r="B6" s="99">
        <v>3</v>
      </c>
      <c r="C6" s="89">
        <v>1501</v>
      </c>
      <c r="D6" s="122">
        <v>3000</v>
      </c>
      <c r="E6" s="93">
        <f>'VUE031_Value Unit Converter'!D49</f>
      </c>
      <c r="F6" s="103">
        <v>0.6137</v>
      </c>
      <c r="G6" s="125">
        <f>'VUE031_Value Unit Converter'!F49</f>
      </c>
      <c r="H6" s="81"/>
      <c r="I6" s="83">
        <f>'VUE031_Value Unit Converter'!J49</f>
      </c>
      <c r="J6" s="106"/>
      <c r="K6" s="93">
        <f>'VUE031_Value Unit Converter'!L49</f>
      </c>
      <c r="L6" s="97"/>
    </row>
    <row r="7" spans="1:12" ht="12.75">
      <c r="A7" s="97"/>
      <c r="B7" s="104">
        <v>4</v>
      </c>
      <c r="C7" s="88">
        <v>3001</v>
      </c>
      <c r="D7" s="121">
        <v>5000</v>
      </c>
      <c r="E7" s="93">
        <f>'VUE031_Value Unit Converter'!D50</f>
      </c>
      <c r="F7" s="105">
        <v>0.4639</v>
      </c>
      <c r="G7" s="125">
        <f>'VUE031_Value Unit Converter'!F50</f>
      </c>
      <c r="H7" s="84"/>
      <c r="I7" s="83">
        <f>'VUE031_Value Unit Converter'!J50</f>
      </c>
      <c r="J7" s="106"/>
      <c r="K7" s="93">
        <f>'VUE031_Value Unit Converter'!L50</f>
      </c>
      <c r="L7" s="97"/>
    </row>
    <row r="8" spans="1:12" ht="12.75">
      <c r="A8" s="97"/>
      <c r="B8" s="133">
        <v>5</v>
      </c>
      <c r="C8" s="90">
        <v>5001</v>
      </c>
      <c r="D8" s="123">
        <v>12000</v>
      </c>
      <c r="E8" s="93">
        <f>'VUE031_Value Unit Converter'!D51</f>
      </c>
      <c r="F8" s="124">
        <v>0.387</v>
      </c>
      <c r="G8" s="125">
        <f>'VUE031_Value Unit Converter'!F51</f>
      </c>
      <c r="H8" s="84"/>
      <c r="I8" s="83">
        <f>'VUE031_Value Unit Converter'!J51</f>
      </c>
      <c r="J8" s="106"/>
      <c r="K8" s="93">
        <f>'VUE031_Value Unit Converter'!L51</f>
      </c>
      <c r="L8" s="97"/>
    </row>
    <row r="9" spans="1:12" ht="13.5" thickBot="1">
      <c r="A9" s="97"/>
      <c r="B9" s="107">
        <v>6</v>
      </c>
      <c r="C9" s="91">
        <v>12001</v>
      </c>
      <c r="D9" s="108" t="s">
        <v>10</v>
      </c>
      <c r="E9" s="94">
        <f>'VUE031_Value Unit Converter'!D52</f>
      </c>
      <c r="F9" s="109">
        <v>0.3097</v>
      </c>
      <c r="G9" s="126">
        <f>'VUE031_Value Unit Converter'!F52</f>
      </c>
      <c r="H9" s="81"/>
      <c r="I9" s="110">
        <f>'VUE031_Value Unit Converter'!J52</f>
      </c>
      <c r="J9" s="111"/>
      <c r="K9" s="94">
        <f>'VUE031_Value Unit Converter'!L52</f>
      </c>
      <c r="L9" s="97"/>
    </row>
    <row r="10" spans="1:12" ht="13.5" thickBot="1">
      <c r="A10" s="97"/>
      <c r="C10" s="112"/>
      <c r="H10" s="79"/>
      <c r="L10" s="97"/>
    </row>
    <row r="11" spans="2:11" ht="27.75" customHeight="1" thickBot="1">
      <c r="B11" s="167" t="s">
        <v>91</v>
      </c>
      <c r="C11" s="168"/>
      <c r="D11" s="169"/>
      <c r="E11" s="113">
        <f>SUM(E4:E9)</f>
        <v>0</v>
      </c>
      <c r="F11" s="85" t="s">
        <v>89</v>
      </c>
      <c r="G11" s="114">
        <f>ROUNDUP(SUM(G4:G9),0)</f>
        <v>0</v>
      </c>
      <c r="H11" s="115" t="s">
        <v>90</v>
      </c>
      <c r="I11" s="116">
        <f>SUM(I4:I9)</f>
        <v>0</v>
      </c>
      <c r="J11" s="86" t="s">
        <v>91</v>
      </c>
      <c r="K11" s="114">
        <f>SUM(K4:K9)</f>
        <v>0</v>
      </c>
    </row>
    <row r="12" spans="3:7" ht="16.5" customHeight="1" thickBot="1">
      <c r="C12" s="79"/>
      <c r="F12" s="85" t="s">
        <v>99</v>
      </c>
      <c r="G12" s="117">
        <f>SUM('VUE031_Value Unit Converter'!G47:G58)</f>
        <v>0</v>
      </c>
    </row>
    <row r="13" spans="6:7" ht="18" customHeight="1" thickBot="1">
      <c r="F13" s="118" t="s">
        <v>100</v>
      </c>
      <c r="G13" s="119">
        <f>G11-G12</f>
        <v>0</v>
      </c>
    </row>
    <row r="15" ht="12.75">
      <c r="H15" s="120"/>
    </row>
  </sheetData>
  <sheetProtection password="B2B1" sheet="1" objects="1" scenarios="1"/>
  <mergeCells count="3">
    <mergeCell ref="B11:D11"/>
    <mergeCell ref="B2:G2"/>
    <mergeCell ref="I2:K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Melville T Thorne</dc:creator>
  <cp:keywords/>
  <dc:description/>
  <cp:lastModifiedBy>Melville T Thorne</cp:lastModifiedBy>
  <dcterms:created xsi:type="dcterms:W3CDTF">2011-06-28T15:16:38Z</dcterms:created>
  <dcterms:modified xsi:type="dcterms:W3CDTF">2011-07-08T13:45:13Z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