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05_Value Unit Converter" sheetId="2" r:id="rId2"/>
    <sheet name="Detailed Calculation" sheetId="3" r:id="rId3"/>
  </sheets>
  <definedNames>
    <definedName name="_xlnm.Print_Area" localSheetId="1">'VUE105_Value Unit Converter'!$B$2:$H$72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9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32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3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5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7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4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5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<sst xmlns="http://schemas.openxmlformats.org/spreadsheetml/2006/main" count="127" uniqueCount="100">
  <si>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</si>
  <si>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VUE105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</si>
  <si>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</si>
  <si>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</si>
  <si>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</si>
  <si>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</si>
  <si>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</si>
  <si>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</si>
  <si>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</si>
  <si>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</si>
  <si>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</si>
  <si>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</si>
  <si>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</si>
  <si>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(G29, G32), place order for value in BLUE cell (G37)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</si>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</sst>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65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165" fontId="28" fillId="2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top" wrapText="1"/>
    </xf>
    <xf numFmtId="3" fontId="28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22" xfId="0" applyFont="1" applyBorder="1" applyAlignment="1">
      <alignment horizontal="center" vertical="top" wrapText="1"/>
    </xf>
    <xf numFmtId="3" fontId="0" fillId="25" borderId="23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2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28" fillId="20" borderId="22" xfId="0" applyFont="1" applyFill="1" applyBorder="1" applyAlignment="1">
      <alignment horizontal="center" vertical="top" wrapText="1"/>
    </xf>
    <xf numFmtId="3" fontId="28" fillId="20" borderId="24" xfId="0" applyNumberFormat="1" applyFont="1" applyFill="1" applyBorder="1" applyAlignment="1">
      <alignment horizontal="center" vertical="top" wrapText="1"/>
    </xf>
    <xf numFmtId="3" fontId="0" fillId="25" borderId="25" xfId="42" applyNumberFormat="1" applyFont="1" applyFill="1" applyBorder="1" applyAlignment="1" applyProtection="1">
      <alignment horizontal="center" vertical="center" wrapText="1"/>
      <protection/>
    </xf>
    <xf numFmtId="3" fontId="28" fillId="0" borderId="26" xfId="0" applyNumberFormat="1" applyFont="1" applyBorder="1" applyAlignment="1">
      <alignment horizontal="center" vertical="top" wrapText="1"/>
    </xf>
    <xf numFmtId="3" fontId="28" fillId="0" borderId="24" xfId="0" applyNumberFormat="1" applyFont="1" applyBorder="1" applyAlignment="1">
      <alignment horizontal="center" vertical="top" wrapText="1"/>
    </xf>
    <xf numFmtId="3" fontId="28" fillId="20" borderId="26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0" fontId="28" fillId="20" borderId="27" xfId="0" applyFont="1" applyFill="1" applyBorder="1" applyAlignment="1">
      <alignment horizontal="center" vertical="top" wrapText="1"/>
    </xf>
    <xf numFmtId="3" fontId="28" fillId="20" borderId="28" xfId="0" applyNumberFormat="1" applyFont="1" applyFill="1" applyBorder="1" applyAlignment="1">
      <alignment horizontal="center" vertical="top" wrapText="1"/>
    </xf>
    <xf numFmtId="0" fontId="28" fillId="20" borderId="29" xfId="0" applyFont="1" applyFill="1" applyBorder="1" applyAlignment="1">
      <alignment horizontal="center" vertical="top" wrapText="1"/>
    </xf>
    <xf numFmtId="3" fontId="0" fillId="25" borderId="30" xfId="42" applyNumberFormat="1" applyFont="1" applyFill="1" applyBorder="1" applyAlignment="1" applyProtection="1">
      <alignment horizontal="center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5" borderId="31" xfId="0" applyNumberFormat="1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5" fontId="28" fillId="0" borderId="32" xfId="0" applyNumberFormat="1" applyFont="1" applyBorder="1" applyAlignment="1">
      <alignment horizontal="center" vertical="top" wrapText="1"/>
    </xf>
    <xf numFmtId="165" fontId="28" fillId="20" borderId="32" xfId="0" applyNumberFormat="1" applyFont="1" applyFill="1" applyBorder="1" applyAlignment="1">
      <alignment horizontal="center" vertical="top" wrapText="1"/>
    </xf>
    <xf numFmtId="3" fontId="0" fillId="25" borderId="33" xfId="42" applyNumberFormat="1" applyFont="1" applyFill="1" applyBorder="1" applyAlignment="1" applyProtection="1">
      <alignment horizontal="center" vertical="center" wrapText="1"/>
      <protection/>
    </xf>
    <xf numFmtId="0" fontId="29" fillId="8" borderId="34" xfId="0" applyFont="1" applyFill="1" applyBorder="1" applyAlignment="1">
      <alignment horizontal="center" vertical="top" wrapText="1"/>
    </xf>
    <xf numFmtId="0" fontId="25" fillId="8" borderId="35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0" fontId="25" fillId="8" borderId="37" xfId="0" applyFont="1" applyFill="1" applyBorder="1" applyAlignment="1" applyProtection="1">
      <alignment horizontal="center" vertical="center" wrapText="1"/>
      <protection/>
    </xf>
    <xf numFmtId="165" fontId="28" fillId="20" borderId="38" xfId="0" applyNumberFormat="1" applyFont="1" applyFill="1" applyBorder="1" applyAlignment="1">
      <alignment horizontal="center" vertical="top" wrapText="1"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26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25" fillId="8" borderId="39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31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37</xdr:row>
      <xdr:rowOff>47625</xdr:rowOff>
    </xdr:from>
    <xdr:to>
      <xdr:col>6</xdr:col>
      <xdr:colOff>428625</xdr:colOff>
      <xdr:row>38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38650" y="7143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P7" sqref="P7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9"/>
      <c r="C2" s="79"/>
      <c r="D2" s="79"/>
      <c r="E2" s="79"/>
      <c r="F2" s="79"/>
      <c r="G2" s="79"/>
      <c r="H2" s="79"/>
    </row>
    <row r="3" spans="1:8" s="3" customFormat="1" ht="12.75">
      <c r="A3" s="6"/>
      <c r="B3" s="79"/>
      <c r="C3" s="79"/>
      <c r="D3" s="79"/>
      <c r="E3" s="79"/>
      <c r="F3" s="79"/>
      <c r="G3" s="79"/>
      <c r="H3" s="79"/>
    </row>
    <row r="4" spans="1:8" s="3" customFormat="1" ht="12.75">
      <c r="A4" s="6"/>
      <c r="B4" s="79"/>
      <c r="C4" s="79"/>
      <c r="D4" s="79"/>
      <c r="E4" s="79"/>
      <c r="F4" s="79"/>
      <c r="G4" s="79"/>
      <c r="H4" s="79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72" t="s">
        <v>9</v>
      </c>
    </row>
    <row r="10" spans="2:8" ht="16.5" customHeight="1">
      <c r="B10" s="72" t="s">
        <v>57</v>
      </c>
      <c r="C10" s="29"/>
      <c r="D10" s="29"/>
      <c r="E10" s="29"/>
      <c r="F10" s="29"/>
      <c r="G10" s="29"/>
      <c r="H10" s="29"/>
    </row>
    <row r="11" spans="2:8" ht="16.5" customHeight="1">
      <c r="B11" s="31"/>
      <c r="C11" s="29"/>
      <c r="D11" s="29"/>
      <c r="E11" s="29"/>
      <c r="F11" s="29"/>
      <c r="G11" s="29"/>
      <c r="H11" s="29"/>
    </row>
    <row r="12" spans="2:8" ht="16.5" customHeight="1">
      <c r="B12" s="73" t="s">
        <v>58</v>
      </c>
      <c r="C12" s="29"/>
      <c r="D12" s="29"/>
      <c r="E12" s="29"/>
      <c r="F12" s="29"/>
      <c r="G12" s="29"/>
      <c r="H12" s="29"/>
    </row>
    <row r="13" spans="2:8" ht="12.75">
      <c r="B13" s="74" t="s">
        <v>59</v>
      </c>
      <c r="C13" s="75"/>
      <c r="D13" s="29"/>
      <c r="E13" s="29"/>
      <c r="F13" s="29"/>
      <c r="G13" s="29"/>
      <c r="H13" s="29"/>
    </row>
    <row r="14" spans="2:8" ht="12.75">
      <c r="B14" s="76" t="s">
        <v>60</v>
      </c>
      <c r="C14" s="75"/>
      <c r="D14" s="29"/>
      <c r="E14" s="29"/>
      <c r="F14" s="29"/>
      <c r="G14" s="29"/>
      <c r="H14" s="29"/>
    </row>
    <row r="15" spans="2:8" ht="12.75">
      <c r="B15" s="74" t="s">
        <v>61</v>
      </c>
      <c r="C15" s="75"/>
      <c r="D15" s="29"/>
      <c r="E15" s="29"/>
      <c r="F15" s="29"/>
      <c r="G15" s="29"/>
      <c r="H15" s="29"/>
    </row>
    <row r="16" spans="2:8" ht="12.75">
      <c r="B16" s="74"/>
      <c r="C16" s="75"/>
      <c r="D16" s="29"/>
      <c r="E16" s="29"/>
      <c r="F16" s="29"/>
      <c r="G16" s="29"/>
      <c r="H16" s="29"/>
    </row>
    <row r="17" spans="2:8" ht="18.75">
      <c r="B17" s="73" t="s">
        <v>62</v>
      </c>
      <c r="C17" s="29"/>
      <c r="D17" s="29"/>
      <c r="E17" s="29"/>
      <c r="F17" s="29"/>
      <c r="G17" s="29"/>
      <c r="H17" s="29"/>
    </row>
    <row r="18" spans="2:8" ht="18">
      <c r="B18" s="77" t="s">
        <v>63</v>
      </c>
      <c r="C18" s="29"/>
      <c r="D18" s="29"/>
      <c r="E18" s="29"/>
      <c r="F18" s="29"/>
      <c r="G18" s="29"/>
      <c r="H18" s="29"/>
    </row>
    <row r="19" spans="2:8" ht="15.75">
      <c r="B19" s="78" t="s">
        <v>64</v>
      </c>
      <c r="C19" s="29"/>
      <c r="D19" s="29"/>
      <c r="E19" s="29"/>
      <c r="F19" s="29"/>
      <c r="G19" s="29"/>
      <c r="H19" s="29"/>
    </row>
    <row r="20" spans="1:8" ht="12.75">
      <c r="A20" s="3"/>
      <c r="B20" s="31" t="s">
        <v>65</v>
      </c>
      <c r="C20" s="29"/>
      <c r="D20" s="29"/>
      <c r="E20" s="29"/>
      <c r="F20" s="29"/>
      <c r="G20" s="29"/>
      <c r="H20" s="29"/>
    </row>
    <row r="21" spans="1:8" ht="12.75">
      <c r="A21" s="3"/>
      <c r="B21" s="31" t="s">
        <v>66</v>
      </c>
      <c r="C21" s="29"/>
      <c r="D21" s="29"/>
      <c r="E21" s="29"/>
      <c r="F21" s="29"/>
      <c r="G21" s="29"/>
      <c r="H21" s="29"/>
    </row>
    <row r="22" spans="1:8" ht="15.75">
      <c r="A22" s="3"/>
      <c r="B22" s="78" t="s">
        <v>67</v>
      </c>
      <c r="C22" s="29"/>
      <c r="D22" s="29"/>
      <c r="E22" s="29"/>
      <c r="F22" s="29"/>
      <c r="G22" s="29"/>
      <c r="H22" s="29"/>
    </row>
    <row r="23" spans="1:8" ht="12.75">
      <c r="A23" s="3"/>
      <c r="B23" s="31" t="s">
        <v>68</v>
      </c>
      <c r="C23" s="29"/>
      <c r="D23" s="29"/>
      <c r="E23" s="29"/>
      <c r="F23" s="29"/>
      <c r="G23" s="29"/>
      <c r="H23" s="29"/>
    </row>
    <row r="24" spans="1:8" ht="15.75">
      <c r="A24" s="3"/>
      <c r="B24" s="78" t="s">
        <v>69</v>
      </c>
      <c r="C24" s="29"/>
      <c r="D24" s="29"/>
      <c r="E24" s="29"/>
      <c r="F24" s="29"/>
      <c r="G24" s="29"/>
      <c r="H24" s="29"/>
    </row>
    <row r="25" spans="1:8" ht="12.75">
      <c r="A25" s="3"/>
      <c r="B25" s="31" t="s">
        <v>70</v>
      </c>
      <c r="C25" s="29"/>
      <c r="D25" s="29"/>
      <c r="E25" s="29"/>
      <c r="F25" s="29"/>
      <c r="G25" s="29"/>
      <c r="H25" s="29"/>
    </row>
    <row r="26" spans="1:8" ht="15.75">
      <c r="A26" s="3"/>
      <c r="B26" s="78" t="s">
        <v>71</v>
      </c>
      <c r="C26" s="29"/>
      <c r="D26" s="29"/>
      <c r="E26" s="29"/>
      <c r="F26" s="29"/>
      <c r="G26" s="29"/>
      <c r="H26" s="29"/>
    </row>
    <row r="27" spans="1:8" ht="12.75">
      <c r="A27" s="3"/>
      <c r="B27" s="31" t="s">
        <v>72</v>
      </c>
      <c r="C27" s="29"/>
      <c r="D27" s="29"/>
      <c r="E27" s="29"/>
      <c r="F27" s="29"/>
      <c r="G27" s="29"/>
      <c r="H27" s="29"/>
    </row>
    <row r="28" spans="1:8" ht="12.75">
      <c r="A28" s="3"/>
      <c r="B28" s="31" t="s">
        <v>73</v>
      </c>
      <c r="C28" s="29"/>
      <c r="D28" s="29"/>
      <c r="E28" s="29"/>
      <c r="F28" s="29"/>
      <c r="G28" s="29"/>
      <c r="H28" s="29"/>
    </row>
    <row r="29" spans="1:8" ht="12.75">
      <c r="A29" s="3"/>
      <c r="B29" s="31" t="s">
        <v>74</v>
      </c>
      <c r="C29" s="29"/>
      <c r="D29" s="29"/>
      <c r="E29" s="29"/>
      <c r="F29" s="29"/>
      <c r="G29" s="29"/>
      <c r="H29" s="29"/>
    </row>
    <row r="30" spans="1:8" ht="12.75">
      <c r="A30" s="3"/>
      <c r="B30" s="31"/>
      <c r="C30" s="29"/>
      <c r="D30" s="29"/>
      <c r="E30" s="29"/>
      <c r="F30" s="29"/>
      <c r="G30" s="29"/>
      <c r="H30" s="29"/>
    </row>
    <row r="31" spans="1:8" ht="18">
      <c r="A31" s="3"/>
      <c r="B31" s="77" t="s">
        <v>75</v>
      </c>
      <c r="C31" s="29"/>
      <c r="D31" s="29"/>
      <c r="E31" s="29"/>
      <c r="F31" s="29"/>
      <c r="G31" s="29"/>
      <c r="H31" s="29"/>
    </row>
    <row r="32" spans="1:8" ht="15.75">
      <c r="A32" s="3"/>
      <c r="B32" s="78" t="s">
        <v>64</v>
      </c>
      <c r="C32" s="29"/>
      <c r="D32" s="29"/>
      <c r="E32" s="29"/>
      <c r="F32" s="29"/>
      <c r="G32" s="29"/>
      <c r="H32" s="29"/>
    </row>
    <row r="33" spans="1:8" ht="12.75">
      <c r="A33" s="3"/>
      <c r="B33" s="31" t="s">
        <v>65</v>
      </c>
      <c r="C33" s="29"/>
      <c r="D33" s="29"/>
      <c r="E33" s="29"/>
      <c r="F33" s="29"/>
      <c r="G33" s="29"/>
      <c r="H33" s="29"/>
    </row>
    <row r="34" spans="1:8" ht="12.75">
      <c r="A34" s="3"/>
      <c r="B34" s="31" t="s">
        <v>76</v>
      </c>
      <c r="C34" s="29"/>
      <c r="D34" s="29"/>
      <c r="E34" s="29"/>
      <c r="F34" s="29"/>
      <c r="G34" s="29"/>
      <c r="H34" s="29"/>
    </row>
    <row r="35" spans="1:8" ht="12.75">
      <c r="A35" s="3"/>
      <c r="B35" s="31" t="s">
        <v>66</v>
      </c>
      <c r="C35" s="29"/>
      <c r="D35" s="29"/>
      <c r="E35" s="29"/>
      <c r="F35" s="29"/>
      <c r="G35" s="29"/>
      <c r="H35" s="29"/>
    </row>
    <row r="36" spans="1:8" ht="15.75">
      <c r="A36" s="3" t="s">
        <v>77</v>
      </c>
      <c r="B36" s="78" t="s">
        <v>67</v>
      </c>
      <c r="C36" s="29"/>
      <c r="D36" s="29"/>
      <c r="E36" s="29"/>
      <c r="F36" s="29"/>
      <c r="G36" s="29"/>
      <c r="H36" s="29"/>
    </row>
    <row r="37" spans="1:8" ht="12.75">
      <c r="A37" s="3"/>
      <c r="B37" s="31" t="s">
        <v>78</v>
      </c>
      <c r="C37" s="29"/>
      <c r="D37" s="29"/>
      <c r="E37" s="29"/>
      <c r="F37" s="29"/>
      <c r="G37" s="29"/>
      <c r="H37" s="29"/>
    </row>
    <row r="38" spans="1:8" ht="12.75">
      <c r="A38" s="3"/>
      <c r="B38" s="31" t="s">
        <v>79</v>
      </c>
      <c r="C38" s="29"/>
      <c r="D38" s="29"/>
      <c r="E38" s="29"/>
      <c r="F38" s="29"/>
      <c r="G38" s="29"/>
      <c r="H38" s="29"/>
    </row>
    <row r="39" spans="1:8" ht="12.75">
      <c r="A39" s="3"/>
      <c r="B39" s="31" t="s">
        <v>80</v>
      </c>
      <c r="C39" s="29"/>
      <c r="D39" s="29"/>
      <c r="E39" s="29"/>
      <c r="F39" s="29"/>
      <c r="G39" s="29"/>
      <c r="H39" s="29"/>
    </row>
    <row r="40" spans="1:8" ht="15.75">
      <c r="A40" s="3"/>
      <c r="B40" s="78" t="s">
        <v>69</v>
      </c>
      <c r="C40" s="29"/>
      <c r="D40" s="29"/>
      <c r="E40" s="29"/>
      <c r="F40" s="29"/>
      <c r="G40" s="29"/>
      <c r="H40" s="29"/>
    </row>
    <row r="41" spans="1:8" ht="12.75">
      <c r="A41" s="3"/>
      <c r="B41" s="31" t="s">
        <v>81</v>
      </c>
      <c r="C41" s="29"/>
      <c r="D41" s="29"/>
      <c r="E41" s="29"/>
      <c r="F41" s="29"/>
      <c r="G41" s="29"/>
      <c r="H41" s="29"/>
    </row>
    <row r="42" spans="1:8" ht="12" customHeight="1">
      <c r="A42" s="3"/>
      <c r="B42" s="78" t="s">
        <v>71</v>
      </c>
      <c r="C42" s="29"/>
      <c r="D42" s="29"/>
      <c r="E42" s="29"/>
      <c r="F42" s="29"/>
      <c r="G42" s="29"/>
      <c r="H42" s="29"/>
    </row>
    <row r="43" spans="1:8" ht="12.75">
      <c r="A43" s="3"/>
      <c r="B43" s="31" t="s">
        <v>82</v>
      </c>
      <c r="C43" s="29"/>
      <c r="D43" s="29"/>
      <c r="E43" s="29"/>
      <c r="F43" s="29"/>
      <c r="G43" s="29"/>
      <c r="H43" s="29"/>
    </row>
    <row r="44" spans="1:8" ht="16.5" customHeight="1">
      <c r="A44" s="3"/>
      <c r="B44" s="31" t="s">
        <v>74</v>
      </c>
      <c r="C44" s="34"/>
      <c r="D44" s="34"/>
      <c r="E44" s="34"/>
      <c r="F44" s="35"/>
      <c r="G44" s="34"/>
      <c r="H44" s="34"/>
    </row>
    <row r="45" spans="1:8" ht="16.5" customHeight="1">
      <c r="A45" s="3"/>
      <c r="B45" s="31"/>
      <c r="C45" s="34"/>
      <c r="D45" s="34"/>
      <c r="E45" s="34"/>
      <c r="F45" s="35"/>
      <c r="H45" s="36"/>
    </row>
    <row r="46" ht="18">
      <c r="B46" s="77" t="s">
        <v>28</v>
      </c>
    </row>
    <row r="47" ht="12.75">
      <c r="B47" s="31" t="s">
        <v>83</v>
      </c>
    </row>
    <row r="48" ht="12.75">
      <c r="B48" s="31" t="s">
        <v>79</v>
      </c>
    </row>
    <row r="49" ht="12.75">
      <c r="B49" s="31" t="s">
        <v>84</v>
      </c>
    </row>
    <row r="51" ht="18">
      <c r="B51" s="77" t="s">
        <v>85</v>
      </c>
    </row>
    <row r="52" spans="2:12" ht="12.75">
      <c r="B52" s="123" t="s">
        <v>86</v>
      </c>
      <c r="C52" s="123"/>
      <c r="D52" s="123"/>
      <c r="E52" s="124" t="s">
        <v>87</v>
      </c>
      <c r="F52" s="124"/>
      <c r="G52" s="124"/>
      <c r="H52" s="124"/>
      <c r="I52" s="124"/>
      <c r="J52" s="124"/>
      <c r="K52" s="124"/>
      <c r="L52" s="124"/>
    </row>
    <row r="53" spans="2:14" ht="12.75">
      <c r="B53" s="122" t="e">
        <v>#VALUE!</v>
      </c>
      <c r="C53" s="122"/>
      <c r="D53" s="122"/>
      <c r="E53" s="125" t="s">
        <v>88</v>
      </c>
      <c r="F53" s="125"/>
      <c r="G53" s="125"/>
      <c r="H53" s="125"/>
      <c r="I53" s="125"/>
      <c r="J53" s="125"/>
      <c r="K53" s="125"/>
      <c r="L53" s="125"/>
      <c r="M53" s="125"/>
      <c r="N53" s="125"/>
    </row>
    <row r="54" spans="2:5" ht="12.75">
      <c r="B54" s="1"/>
      <c r="C54" s="1"/>
      <c r="D54" s="1"/>
      <c r="E54" s="31"/>
    </row>
    <row r="55" spans="2:14" ht="12.75" customHeight="1">
      <c r="B55" s="122" t="s">
        <v>89</v>
      </c>
      <c r="C55" s="122"/>
      <c r="D55" s="122"/>
      <c r="E55" s="126" t="s">
        <v>90</v>
      </c>
      <c r="F55" s="126"/>
      <c r="G55" s="126"/>
      <c r="H55" s="126"/>
      <c r="I55" s="126"/>
      <c r="J55" s="126"/>
      <c r="K55" s="126"/>
      <c r="L55" s="126"/>
      <c r="M55" s="126"/>
      <c r="N55" s="126"/>
    </row>
    <row r="56" spans="5:14" ht="12.75"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5:14" ht="12.75"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</sheetData>
  <sheetProtection password="B2B1" sheet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45534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2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5.8515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s="3" customFormat="1" ht="21.7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3" t="s">
        <v>1</v>
      </c>
      <c r="C9" s="134"/>
      <c r="D9" s="134"/>
      <c r="E9" s="134"/>
      <c r="F9" s="134"/>
      <c r="G9" s="134"/>
      <c r="H9" s="134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3.5" thickBot="1">
      <c r="B11" s="15">
        <v>1</v>
      </c>
      <c r="C11" s="16">
        <v>1000</v>
      </c>
      <c r="D11" s="16">
        <v>2500</v>
      </c>
      <c r="E11" s="17">
        <v>1</v>
      </c>
      <c r="F11" s="18"/>
      <c r="G11" s="16">
        <v>1000</v>
      </c>
      <c r="H11" s="16">
        <v>2500</v>
      </c>
      <c r="I11" s="19"/>
    </row>
    <row r="12" spans="2:9" ht="13.5" thickBot="1">
      <c r="B12" s="20">
        <v>2</v>
      </c>
      <c r="C12" s="21">
        <v>2501</v>
      </c>
      <c r="D12" s="21">
        <v>5000</v>
      </c>
      <c r="E12" s="22">
        <v>0.8</v>
      </c>
      <c r="F12" s="18"/>
      <c r="G12" s="21">
        <v>2501</v>
      </c>
      <c r="H12" s="21">
        <v>4500</v>
      </c>
      <c r="I12" s="19"/>
    </row>
    <row r="13" spans="2:9" ht="13.5" thickBot="1">
      <c r="B13" s="15">
        <v>3</v>
      </c>
      <c r="C13" s="16">
        <v>5001</v>
      </c>
      <c r="D13" s="16">
        <v>10000</v>
      </c>
      <c r="E13" s="17">
        <v>0.7</v>
      </c>
      <c r="F13" s="18"/>
      <c r="G13" s="16">
        <v>4501</v>
      </c>
      <c r="H13" s="16">
        <v>8000</v>
      </c>
      <c r="I13" s="19"/>
    </row>
    <row r="14" spans="2:9" ht="13.5" thickBot="1">
      <c r="B14" s="20">
        <v>4</v>
      </c>
      <c r="C14" s="21">
        <v>10001</v>
      </c>
      <c r="D14" s="21">
        <v>30000</v>
      </c>
      <c r="E14" s="22">
        <v>0.65</v>
      </c>
      <c r="F14" s="18"/>
      <c r="G14" s="21">
        <v>8001</v>
      </c>
      <c r="H14" s="21">
        <v>21000</v>
      </c>
      <c r="I14" s="19"/>
    </row>
    <row r="15" spans="2:9" ht="13.5" thickBot="1">
      <c r="B15" s="15">
        <v>5</v>
      </c>
      <c r="C15" s="16">
        <v>30001</v>
      </c>
      <c r="D15" s="16">
        <v>50000</v>
      </c>
      <c r="E15" s="17">
        <v>0.55</v>
      </c>
      <c r="F15" s="18"/>
      <c r="G15" s="16">
        <v>21001</v>
      </c>
      <c r="H15" s="16">
        <v>32000</v>
      </c>
      <c r="I15" s="19"/>
    </row>
    <row r="16" spans="2:9" ht="13.5" thickBot="1">
      <c r="B16" s="20">
        <v>6</v>
      </c>
      <c r="C16" s="21">
        <v>50001</v>
      </c>
      <c r="D16" s="21">
        <v>100000</v>
      </c>
      <c r="E16" s="22">
        <v>0.5</v>
      </c>
      <c r="F16" s="18"/>
      <c r="G16" s="21">
        <v>32001</v>
      </c>
      <c r="H16" s="21">
        <v>57000</v>
      </c>
      <c r="I16" s="19"/>
    </row>
    <row r="17" spans="2:9" ht="13.5" customHeight="1" thickBot="1">
      <c r="B17" s="15">
        <v>7</v>
      </c>
      <c r="C17" s="16">
        <v>100001</v>
      </c>
      <c r="D17" s="16">
        <v>300000</v>
      </c>
      <c r="E17" s="17">
        <v>0.465</v>
      </c>
      <c r="F17" s="18"/>
      <c r="G17" s="16">
        <v>57001</v>
      </c>
      <c r="H17" s="16">
        <v>150000</v>
      </c>
      <c r="I17" s="19"/>
    </row>
    <row r="18" spans="2:9" ht="13.5" customHeight="1" thickBot="1">
      <c r="B18" s="20">
        <v>8</v>
      </c>
      <c r="C18" s="21">
        <v>300001</v>
      </c>
      <c r="D18" s="21">
        <v>500000</v>
      </c>
      <c r="E18" s="22">
        <v>0.4</v>
      </c>
      <c r="F18" s="18"/>
      <c r="G18" s="21">
        <v>150001</v>
      </c>
      <c r="H18" s="21">
        <v>230000</v>
      </c>
      <c r="I18" s="19"/>
    </row>
    <row r="19" spans="2:9" ht="13.5" customHeight="1" thickBot="1">
      <c r="B19" s="15">
        <v>9</v>
      </c>
      <c r="C19" s="16">
        <v>500001</v>
      </c>
      <c r="D19" s="16">
        <v>1000000</v>
      </c>
      <c r="E19" s="17">
        <v>0.36</v>
      </c>
      <c r="F19" s="18"/>
      <c r="G19" s="16">
        <v>230001</v>
      </c>
      <c r="H19" s="16">
        <v>410000</v>
      </c>
      <c r="I19" s="23"/>
    </row>
    <row r="20" spans="2:8" ht="12.75" customHeight="1" thickBot="1">
      <c r="B20" s="20">
        <v>10</v>
      </c>
      <c r="C20" s="21">
        <v>1000001</v>
      </c>
      <c r="D20" s="20" t="s">
        <v>8</v>
      </c>
      <c r="E20" s="22">
        <v>0.32</v>
      </c>
      <c r="F20" s="18"/>
      <c r="G20" s="21">
        <v>410001</v>
      </c>
      <c r="H20" s="20" t="s">
        <v>8</v>
      </c>
    </row>
    <row r="21" spans="2:8" s="24" customFormat="1" ht="12.75" customHeight="1">
      <c r="B21" s="25"/>
      <c r="C21" s="26"/>
      <c r="D21" s="25"/>
      <c r="E21" s="25"/>
      <c r="F21" s="27"/>
      <c r="G21" s="26"/>
      <c r="H21" s="25"/>
    </row>
    <row r="22" spans="2:9" ht="16.5" customHeight="1">
      <c r="B22" s="28" t="s">
        <v>9</v>
      </c>
      <c r="C22" s="29"/>
      <c r="D22" s="29"/>
      <c r="E22" s="29"/>
      <c r="F22" s="29"/>
      <c r="G22" s="29"/>
      <c r="H22" s="29"/>
      <c r="I22" s="29"/>
    </row>
    <row r="23" spans="1:10" ht="12" customHeight="1">
      <c r="A23" s="3"/>
      <c r="B23" s="28" t="s">
        <v>10</v>
      </c>
      <c r="C23" s="29"/>
      <c r="D23" s="29"/>
      <c r="E23" s="29"/>
      <c r="F23" s="29"/>
      <c r="G23" s="29"/>
      <c r="H23" s="29"/>
      <c r="I23" s="29"/>
      <c r="J23" s="30"/>
    </row>
    <row r="24" spans="1:10" ht="12" customHeight="1">
      <c r="A24" s="3"/>
      <c r="B24" s="31" t="s">
        <v>11</v>
      </c>
      <c r="C24" s="29"/>
      <c r="D24" s="29"/>
      <c r="E24" s="29"/>
      <c r="F24" s="29"/>
      <c r="G24" s="29"/>
      <c r="H24" s="29"/>
      <c r="I24" s="29"/>
      <c r="J24" s="30"/>
    </row>
    <row r="25" spans="1:10" ht="12" customHeight="1">
      <c r="A25" s="3"/>
      <c r="B25" s="31"/>
      <c r="C25" s="29"/>
      <c r="D25" s="29"/>
      <c r="E25" s="29"/>
      <c r="F25" s="29"/>
      <c r="G25" s="29"/>
      <c r="H25" s="29"/>
      <c r="I25" s="29"/>
      <c r="J25" s="30"/>
    </row>
    <row r="26" spans="1:10" ht="15.75">
      <c r="A26" s="3"/>
      <c r="B26" s="32" t="s">
        <v>12</v>
      </c>
      <c r="C26" s="29"/>
      <c r="D26" s="29"/>
      <c r="E26" s="29"/>
      <c r="F26" s="29"/>
      <c r="G26" s="29"/>
      <c r="H26" s="29"/>
      <c r="I26" s="29"/>
      <c r="J26" s="30"/>
    </row>
    <row r="27" spans="1:10" ht="16.5" customHeight="1">
      <c r="A27" s="3"/>
      <c r="B27" s="33" t="s">
        <v>13</v>
      </c>
      <c r="C27" s="34"/>
      <c r="D27" s="34"/>
      <c r="E27" s="34"/>
      <c r="F27" s="35"/>
      <c r="G27" s="34"/>
      <c r="H27" s="34"/>
      <c r="I27" s="34"/>
      <c r="J27" s="30"/>
    </row>
    <row r="28" spans="1:12" ht="16.5" customHeight="1" thickBot="1">
      <c r="A28" s="3"/>
      <c r="B28" s="34"/>
      <c r="C28" s="34"/>
      <c r="D28" s="34"/>
      <c r="E28" s="34"/>
      <c r="F28" s="35"/>
      <c r="H28" s="36"/>
      <c r="I28" s="36"/>
      <c r="J28" s="37"/>
      <c r="K28" s="38"/>
      <c r="L28"/>
    </row>
    <row r="29" spans="1:12" ht="16.5" customHeight="1" thickBot="1">
      <c r="A29" s="3"/>
      <c r="B29" s="39" t="s">
        <v>14</v>
      </c>
      <c r="C29" s="33" t="s">
        <v>15</v>
      </c>
      <c r="D29" s="33"/>
      <c r="F29" s="40"/>
      <c r="G29" s="41"/>
      <c r="H29" s="33"/>
      <c r="I29" s="34"/>
      <c r="J29" s="30"/>
      <c r="K29"/>
      <c r="L29"/>
    </row>
    <row r="30" spans="1:12" ht="16.5" customHeight="1" thickBot="1">
      <c r="A30" s="3"/>
      <c r="B30" s="34"/>
      <c r="C30" s="33" t="s">
        <v>16</v>
      </c>
      <c r="D30" s="33"/>
      <c r="G30" s="42">
        <f>ROUNDUP(SUM(F51:F62),0)</f>
        <v>0</v>
      </c>
      <c r="H30" s="33"/>
      <c r="I30" s="33"/>
      <c r="J30" s="30"/>
      <c r="K30"/>
      <c r="L30"/>
    </row>
    <row r="31" spans="1:12" ht="16.5" customHeight="1" thickBot="1">
      <c r="A31" s="3"/>
      <c r="B31" s="34"/>
      <c r="C31" s="33"/>
      <c r="D31" s="33"/>
      <c r="E31" s="32" t="s">
        <v>17</v>
      </c>
      <c r="G31" s="43" t="s">
        <v>8</v>
      </c>
      <c r="H31" s="33"/>
      <c r="I31" s="33"/>
      <c r="J31" s="30"/>
      <c r="K31"/>
      <c r="L31"/>
    </row>
    <row r="32" spans="1:12" ht="16.5" customHeight="1" thickBot="1">
      <c r="A32" s="3"/>
      <c r="B32" s="39" t="s">
        <v>18</v>
      </c>
      <c r="C32" s="33" t="s">
        <v>19</v>
      </c>
      <c r="D32" s="33"/>
      <c r="G32" s="41"/>
      <c r="H32" s="33"/>
      <c r="I32" s="33"/>
      <c r="J32" s="30"/>
      <c r="K32"/>
      <c r="L32"/>
    </row>
    <row r="33" spans="1:12" ht="16.5" customHeight="1" thickBot="1">
      <c r="A33" s="3"/>
      <c r="B33" s="34"/>
      <c r="C33" s="33" t="s">
        <v>20</v>
      </c>
      <c r="D33" s="33"/>
      <c r="G33" s="44">
        <f>IF(G32&gt;0.001,SUM(I51:I60),0)</f>
        <v>0</v>
      </c>
      <c r="H33" s="33"/>
      <c r="I33" s="33"/>
      <c r="J33" s="30"/>
      <c r="K33"/>
      <c r="L33"/>
    </row>
    <row r="34" spans="1:12" ht="16.5" thickBot="1">
      <c r="A34" s="3"/>
      <c r="B34" s="34"/>
      <c r="C34" s="33"/>
      <c r="D34" s="33"/>
      <c r="E34" s="32" t="s">
        <v>21</v>
      </c>
      <c r="G34" s="43" t="s">
        <v>22</v>
      </c>
      <c r="H34" s="33"/>
      <c r="I34" s="33"/>
      <c r="J34" s="30"/>
      <c r="K34"/>
      <c r="L34"/>
    </row>
    <row r="35" spans="1:12" ht="16.5" customHeight="1" thickBot="1">
      <c r="A35" s="3"/>
      <c r="B35" s="39" t="s">
        <v>23</v>
      </c>
      <c r="C35" s="33" t="s">
        <v>24</v>
      </c>
      <c r="D35" s="33"/>
      <c r="G35" s="45">
        <f>G29-G33</f>
        <v>0</v>
      </c>
      <c r="H35" s="33"/>
      <c r="I35" s="33"/>
      <c r="J35" s="30"/>
      <c r="K35"/>
      <c r="L35"/>
    </row>
    <row r="36" spans="1:12" ht="15" customHeight="1" thickBot="1">
      <c r="A36" s="3"/>
      <c r="B36" s="39"/>
      <c r="C36" s="33"/>
      <c r="D36" s="33"/>
      <c r="G36" s="46"/>
      <c r="H36" s="33"/>
      <c r="I36" s="33"/>
      <c r="J36" s="30"/>
      <c r="K36"/>
      <c r="L36"/>
    </row>
    <row r="37" spans="1:12" ht="16.5" customHeight="1" thickBot="1">
      <c r="A37" s="3"/>
      <c r="B37" s="39" t="s">
        <v>25</v>
      </c>
      <c r="C37" s="33" t="s">
        <v>26</v>
      </c>
      <c r="D37" s="33"/>
      <c r="G37" s="47">
        <f>G30-G32</f>
        <v>0</v>
      </c>
      <c r="H37" s="33"/>
      <c r="I37" s="33"/>
      <c r="J37" s="30"/>
      <c r="K37"/>
      <c r="L37"/>
    </row>
    <row r="38" spans="1:12" ht="16.5" customHeight="1">
      <c r="A38" s="3"/>
      <c r="B38" s="34"/>
      <c r="C38" s="33"/>
      <c r="D38" s="33"/>
      <c r="E38" s="33"/>
      <c r="G38" s="33"/>
      <c r="H38" s="33"/>
      <c r="I38" s="33"/>
      <c r="J38" s="30"/>
      <c r="K38"/>
      <c r="L38"/>
    </row>
    <row r="39" spans="1:12" ht="18.75" customHeight="1">
      <c r="A39" s="3"/>
      <c r="B39" s="34"/>
      <c r="C39" s="33"/>
      <c r="D39" s="33"/>
      <c r="E39" s="33"/>
      <c r="G39" s="48" t="s">
        <v>27</v>
      </c>
      <c r="H39" s="33"/>
      <c r="I39" s="33"/>
      <c r="J39" s="30"/>
      <c r="K39"/>
      <c r="L39"/>
    </row>
    <row r="40" spans="1:12" ht="18.75" customHeight="1">
      <c r="A40" s="3"/>
      <c r="C40" s="33"/>
      <c r="D40" s="33"/>
      <c r="E40" s="33"/>
      <c r="G40" s="49">
        <f>IF(G37&lt;0,"****   STOP, Fix input in red shaded cell above (G32)****","")</f>
      </c>
      <c r="H40" s="33"/>
      <c r="I40" s="33"/>
      <c r="J40" s="30"/>
      <c r="K40"/>
      <c r="L40"/>
    </row>
    <row r="41" spans="1:12" ht="18.75" customHeight="1">
      <c r="A41" s="3"/>
      <c r="B41" s="32" t="s">
        <v>28</v>
      </c>
      <c r="C41" s="33"/>
      <c r="D41" s="33"/>
      <c r="E41" s="33"/>
      <c r="G41" s="49"/>
      <c r="H41" s="33"/>
      <c r="I41" s="33"/>
      <c r="J41" s="30"/>
      <c r="K41"/>
      <c r="L41"/>
    </row>
    <row r="42" spans="1:12" ht="18.75" customHeight="1">
      <c r="A42" s="3"/>
      <c r="B42" s="33" t="s">
        <v>29</v>
      </c>
      <c r="C42" s="33"/>
      <c r="D42" s="33"/>
      <c r="E42" s="33"/>
      <c r="G42" s="49"/>
      <c r="H42" s="33"/>
      <c r="I42" s="33"/>
      <c r="J42" s="30"/>
      <c r="K42"/>
      <c r="L42"/>
    </row>
    <row r="43" spans="1:12" ht="9.75" customHeight="1" thickBot="1">
      <c r="A43" s="3"/>
      <c r="B43" s="33"/>
      <c r="C43" s="33"/>
      <c r="D43" s="33"/>
      <c r="E43" s="33"/>
      <c r="G43" s="49"/>
      <c r="H43" s="33"/>
      <c r="I43" s="33"/>
      <c r="J43" s="30"/>
      <c r="K43"/>
      <c r="L43"/>
    </row>
    <row r="44" spans="1:12" ht="18.75" customHeight="1" thickBot="1">
      <c r="A44" s="3"/>
      <c r="B44" s="33"/>
      <c r="C44" s="33" t="s">
        <v>30</v>
      </c>
      <c r="D44" s="33"/>
      <c r="E44" s="33"/>
      <c r="G44" s="41"/>
      <c r="H44" s="33"/>
      <c r="I44" s="33"/>
      <c r="J44" s="30"/>
      <c r="K44"/>
      <c r="L44"/>
    </row>
    <row r="45" spans="1:12" ht="17.25" customHeight="1" thickBot="1">
      <c r="A45" s="3"/>
      <c r="B45" s="33"/>
      <c r="C45" s="33" t="s">
        <v>31</v>
      </c>
      <c r="D45" s="33"/>
      <c r="E45" s="33"/>
      <c r="F45" s="50"/>
      <c r="G45" s="44">
        <f>IF(G44&gt;0.001,SUM(L51:L62),0)</f>
        <v>0</v>
      </c>
      <c r="H45" s="33"/>
      <c r="I45" s="33"/>
      <c r="J45" s="30"/>
      <c r="K45"/>
      <c r="L45"/>
    </row>
    <row r="46" spans="1:12" ht="17.25" customHeight="1">
      <c r="A46" s="3"/>
      <c r="B46" s="33"/>
      <c r="C46" s="33"/>
      <c r="D46" s="33"/>
      <c r="E46" s="33"/>
      <c r="F46" s="50"/>
      <c r="G46" s="51"/>
      <c r="H46" s="33"/>
      <c r="I46" s="33"/>
      <c r="J46" s="30"/>
      <c r="K46"/>
      <c r="L46"/>
    </row>
    <row r="47" spans="1:10" ht="16.5" customHeight="1">
      <c r="A47" s="3"/>
      <c r="B47" s="33" t="s">
        <v>32</v>
      </c>
      <c r="C47" s="34"/>
      <c r="D47" s="34"/>
      <c r="E47" s="34"/>
      <c r="F47" s="34"/>
      <c r="G47" s="34"/>
      <c r="H47" s="34"/>
      <c r="I47" s="34"/>
      <c r="J47" s="30"/>
    </row>
    <row r="48" spans="1:7" ht="15" customHeight="1" hidden="1" outlineLevel="1">
      <c r="A48" s="52"/>
      <c r="E48" s="30"/>
      <c r="F48" s="30"/>
      <c r="G48" s="30"/>
    </row>
    <row r="49" spans="1:17" ht="18" customHeight="1" hidden="1" outlineLevel="1" thickBot="1">
      <c r="A49" s="52"/>
      <c r="E49" s="30"/>
      <c r="F49" s="30"/>
      <c r="G49" s="30"/>
      <c r="N49" s="30"/>
      <c r="O49" s="30"/>
      <c r="P49" s="30"/>
      <c r="Q49" s="30"/>
    </row>
    <row r="50" spans="1:12" ht="39" hidden="1" outlineLevel="1" thickBot="1">
      <c r="A50" s="52"/>
      <c r="B50" s="53" t="s">
        <v>33</v>
      </c>
      <c r="C50" s="54" t="s">
        <v>4</v>
      </c>
      <c r="D50" s="54" t="s">
        <v>34</v>
      </c>
      <c r="E50" s="55" t="s">
        <v>5</v>
      </c>
      <c r="F50" s="56" t="s">
        <v>35</v>
      </c>
      <c r="G50" s="55" t="s">
        <v>36</v>
      </c>
      <c r="H50" s="55" t="s">
        <v>37</v>
      </c>
      <c r="I50" s="56" t="s">
        <v>38</v>
      </c>
      <c r="J50" s="53" t="s">
        <v>36</v>
      </c>
      <c r="K50" s="55" t="s">
        <v>37</v>
      </c>
      <c r="L50" s="56" t="s">
        <v>38</v>
      </c>
    </row>
    <row r="51" spans="1:12" ht="13.5" hidden="1" outlineLevel="1" thickTop="1">
      <c r="A51" s="52"/>
      <c r="B51" s="57">
        <v>1</v>
      </c>
      <c r="C51" s="58">
        <v>2500</v>
      </c>
      <c r="D51" s="59">
        <f>IF(G29&gt;C51,C51,G29)</f>
        <v>0</v>
      </c>
      <c r="E51" s="60">
        <v>1</v>
      </c>
      <c r="F51" s="61">
        <f aca="true" t="shared" si="0" ref="F51:F62">IF(D51="","",(D51*E51))</f>
        <v>0</v>
      </c>
      <c r="G51" s="3">
        <f>IF(G32&gt;H51,H51,G32)</f>
        <v>0</v>
      </c>
      <c r="H51" s="58">
        <v>2500</v>
      </c>
      <c r="I51" s="40">
        <f aca="true" t="shared" si="1" ref="I51:I62">IF(G51="","",(G51/E51))</f>
        <v>0</v>
      </c>
      <c r="J51" s="57">
        <f>IF(G44&gt;K51,K51,G44)</f>
        <v>0</v>
      </c>
      <c r="K51" s="58">
        <v>2500</v>
      </c>
      <c r="L51" s="40">
        <f aca="true" t="shared" si="2" ref="L51:L62">IF(J51="","",(J51/E51))</f>
        <v>0</v>
      </c>
    </row>
    <row r="52" spans="1:12" ht="12.75" hidden="1" outlineLevel="1">
      <c r="A52" s="52"/>
      <c r="B52" s="57">
        <f aca="true" t="shared" si="3" ref="B52:B62">IF(E52&lt;&gt;"",B51+1,"")</f>
        <v>2</v>
      </c>
      <c r="C52" s="58">
        <v>5000</v>
      </c>
      <c r="D52" s="59">
        <f>IF(AND($G$29&gt;C51,C52&lt;&gt;""),(IF($G$29&lt;(1+C52),($G$29-(SUM($D$51:D51))),(($G$29-C51)-($G$29-C52)))),IF(AND($G$29&gt;C51,C51&gt;0.001),($G$29-C51),""))</f>
      </c>
      <c r="E52" s="60">
        <v>0.8</v>
      </c>
      <c r="F52" s="61">
        <f t="shared" si="0"/>
      </c>
      <c r="G52" s="3">
        <f>IF(AND($G$32&gt;H51,H52&lt;&gt;""),(IF($G$32&lt;(1+H52),($G$32-(SUM($G$51:G51))),(($G$32-H51)-($G$32-H52)))),IF(AND($G$32&gt;H51,H51&gt;0.001),($G$32-H51),""))</f>
      </c>
      <c r="H52" s="58">
        <v>4500</v>
      </c>
      <c r="I52" s="40">
        <f t="shared" si="1"/>
      </c>
      <c r="J52" s="57">
        <f>IF(AND($G$44&gt;K51,K52&lt;&gt;""),(IF($G$44&lt;(1+K52),($G$44-(SUM($J$51:J51))),(($G$44-K51)-($G$44-K52)))),IF(AND($G$44&gt;K51,K51&gt;0.001),($G$44-K51),""))</f>
      </c>
      <c r="K52" s="58">
        <v>4500</v>
      </c>
      <c r="L52" s="40">
        <f t="shared" si="2"/>
      </c>
    </row>
    <row r="53" spans="1:12" ht="12.75" hidden="1" outlineLevel="1">
      <c r="A53" s="52"/>
      <c r="B53" s="57">
        <f t="shared" si="3"/>
        <v>3</v>
      </c>
      <c r="C53" s="62">
        <v>10000</v>
      </c>
      <c r="D53" s="59">
        <f>IF(AND($G$29&gt;C52,C53&lt;&gt;""),(IF($G$29&lt;(1+C53),($G$29-(SUM($D$51:D52))),(($G$29-C52)-($G$29-C53)))),IF(AND($G$29&gt;C52,C52&gt;0.001),($G$29-C52),""))</f>
      </c>
      <c r="E53" s="60">
        <v>0.7</v>
      </c>
      <c r="F53" s="61">
        <f t="shared" si="0"/>
      </c>
      <c r="G53" s="3">
        <f>IF(AND($G$32&gt;H52,H53&lt;&gt;""),(IF($G$32&lt;(1+H53),($G$32-(SUM($G$51:G52))),(($G$32-H52)-($G$32-H53)))),IF(AND($G$32&gt;H52,H52&gt;0.001),($G$32-H52),""))</f>
      </c>
      <c r="H53" s="62">
        <v>8000</v>
      </c>
      <c r="I53" s="40">
        <f t="shared" si="1"/>
      </c>
      <c r="J53" s="57">
        <f>IF(AND($G$44&gt;K52,K53&lt;&gt;""),(IF($G$44&lt;(1+K53),($G$44-(SUM($J$51:J52))),(($G$44-K52)-($G$44-K53)))),IF(AND($G$44&gt;K52,K52&gt;0.001),($G$44-K52),""))</f>
      </c>
      <c r="K53" s="62">
        <v>8000</v>
      </c>
      <c r="L53" s="40">
        <f t="shared" si="2"/>
      </c>
    </row>
    <row r="54" spans="1:12" ht="12.75" customHeight="1" hidden="1" outlineLevel="1">
      <c r="A54" s="52"/>
      <c r="B54" s="57">
        <f t="shared" si="3"/>
        <v>4</v>
      </c>
      <c r="C54" s="62">
        <v>30000</v>
      </c>
      <c r="D54" s="59">
        <f>IF(AND($G$29&gt;C53,C54&lt;&gt;""),(IF($G$29&lt;(1+C54),($G$29-(SUM($D$51:D53))),(($G$29-C53)-($G$29-C54)))),IF(AND($G$29&gt;C53,C53&gt;0.001),($G$29-C53),""))</f>
      </c>
      <c r="E54" s="60">
        <v>0.65</v>
      </c>
      <c r="F54" s="61">
        <f t="shared" si="0"/>
      </c>
      <c r="G54" s="3">
        <f>IF(AND($G$32&gt;H53,H54&lt;&gt;""),(IF($G$32&lt;(1+H54),($G$32-(SUM($G$51:G53))),(($G$32-H53)-($G$32-H54)))),IF(AND($G$32&gt;H53,H53&gt;0.001),($G$32-H53),""))</f>
      </c>
      <c r="H54" s="62">
        <v>21000</v>
      </c>
      <c r="I54" s="40">
        <f t="shared" si="1"/>
      </c>
      <c r="J54" s="57">
        <f>IF(AND($G$44&gt;K53,K54&lt;&gt;""),(IF($G$44&lt;(1+K54),($G$44-(SUM($J$51:J53))),(($G$44-K53)-($G$44-K54)))),IF(AND($G$44&gt;K53,K53&gt;0.001),($G$44-K53),""))</f>
      </c>
      <c r="K54" s="62">
        <v>21000</v>
      </c>
      <c r="L54" s="40">
        <f t="shared" si="2"/>
      </c>
    </row>
    <row r="55" spans="1:12" ht="12.75" hidden="1" outlineLevel="1">
      <c r="A55" s="52"/>
      <c r="B55" s="57">
        <f t="shared" si="3"/>
        <v>5</v>
      </c>
      <c r="C55" s="62">
        <v>50000</v>
      </c>
      <c r="D55" s="59">
        <f>IF(AND($G$29&gt;C54,C55&lt;&gt;""),(IF($G$29&lt;(1+C55),($G$29-(SUM($D$51:D54))),(($G$29-C54)-($G$29-C55)))),IF(AND($G$29&gt;C54,C54&gt;0.001),($G$29-C54),""))</f>
      </c>
      <c r="E55" s="60">
        <v>0.55</v>
      </c>
      <c r="F55" s="61">
        <f t="shared" si="0"/>
      </c>
      <c r="G55" s="3">
        <f>IF(AND($G$32&gt;H54,H55&lt;&gt;""),(IF($G$32&lt;(1+H55),($G$32-(SUM($G$51:G54))),(($G$32-H54)-($G$32-H55)))),IF(AND($G$32&gt;H54,H54&gt;0.001),($G$32-H54),""))</f>
      </c>
      <c r="H55" s="62">
        <v>32000</v>
      </c>
      <c r="I55" s="40">
        <f t="shared" si="1"/>
      </c>
      <c r="J55" s="57">
        <f>IF(AND($G$44&gt;K54,K55&lt;&gt;""),(IF($G$44&lt;(1+K55),($G$44-(SUM($J$51:J54))),(($G$44-K54)-($G$44-K55)))),IF(AND($G$44&gt;K54,K54&gt;0.001),($G$44-K54),""))</f>
      </c>
      <c r="K55" s="62">
        <v>32000</v>
      </c>
      <c r="L55" s="40">
        <f t="shared" si="2"/>
      </c>
    </row>
    <row r="56" spans="1:12" ht="12.75" hidden="1" outlineLevel="1">
      <c r="A56" s="52"/>
      <c r="B56" s="57">
        <f t="shared" si="3"/>
        <v>6</v>
      </c>
      <c r="C56" s="62">
        <v>100000</v>
      </c>
      <c r="D56" s="59">
        <f>IF(AND($G$29&gt;C55,C56&lt;&gt;""),(IF($G$29&lt;(1+C56),($G$29-(SUM($D$51:D55))),(($G$29-C55)-($G$29-C56)))),IF(AND($G$29&gt;C55,C55&gt;0.001),($G$29-C55),""))</f>
      </c>
      <c r="E56" s="60">
        <v>0.5</v>
      </c>
      <c r="F56" s="61">
        <f t="shared" si="0"/>
      </c>
      <c r="G56" s="3">
        <f>IF(AND($G$32&gt;H55,H56&lt;&gt;""),(IF($G$32&lt;(1+H56),($G$32-(SUM($G$51:G55))),(($G$32-H55)-($G$32-H56)))),IF(AND($G$32&gt;H55,H55&gt;0.001),($G$32-H55),""))</f>
      </c>
      <c r="H56" s="62">
        <v>57000</v>
      </c>
      <c r="I56" s="40">
        <f t="shared" si="1"/>
      </c>
      <c r="J56" s="57">
        <f>IF(AND($G$44&gt;K55,K56&lt;&gt;""),(IF($G$44&lt;(1+K56),($G$44-(SUM($J$51:J55))),(($G$44-K55)-($G$44-K56)))),IF(AND($G$44&gt;K55,K55&gt;0.001),($G$44-K55),""))</f>
      </c>
      <c r="K56" s="62">
        <v>57000</v>
      </c>
      <c r="L56" s="40">
        <f t="shared" si="2"/>
      </c>
    </row>
    <row r="57" spans="1:12" ht="12.75" hidden="1" outlineLevel="1">
      <c r="A57" s="52"/>
      <c r="B57" s="57">
        <f t="shared" si="3"/>
        <v>7</v>
      </c>
      <c r="C57" s="62">
        <v>300000</v>
      </c>
      <c r="D57" s="59">
        <f>IF(AND($G$29&gt;C56,C57&lt;&gt;""),(IF($G$29&lt;(1+C57),($G$29-(SUM($D$51:D56))),(($G$29-C56)-($G$29-C57)))),IF(AND($G$29&gt;C56,C56&gt;0.001),($G$29-C56),""))</f>
      </c>
      <c r="E57" s="60">
        <v>0.465</v>
      </c>
      <c r="F57" s="61">
        <f t="shared" si="0"/>
      </c>
      <c r="G57" s="3">
        <f>IF(AND($G$32&gt;H56,H57&lt;&gt;""),(IF($G$32&lt;(1+H57),($G$32-(SUM($G$51:G56))),(($G$32-H56)-($G$32-H57)))),IF(AND($G$32&gt;H56,H56&gt;0.001),($G$32-H56),""))</f>
      </c>
      <c r="H57" s="62">
        <v>150000</v>
      </c>
      <c r="I57" s="40">
        <f t="shared" si="1"/>
      </c>
      <c r="J57" s="57">
        <f>IF(AND($G$44&gt;K56,K57&lt;&gt;""),(IF($G$44&lt;(1+K57),($G$44-(SUM($J$51:J56))),(($G$44-K56)-($G$44-K57)))),IF(AND($G$44&gt;K56,K56&gt;0.001),($G$44-K56),""))</f>
      </c>
      <c r="K57" s="62">
        <v>150000</v>
      </c>
      <c r="L57" s="40">
        <f t="shared" si="2"/>
      </c>
    </row>
    <row r="58" spans="1:12" ht="12.75" hidden="1" outlineLevel="1">
      <c r="A58" s="52"/>
      <c r="B58" s="57">
        <f t="shared" si="3"/>
        <v>8</v>
      </c>
      <c r="C58" s="63">
        <v>500000</v>
      </c>
      <c r="D58" s="59">
        <f>IF(AND($G$29&gt;C57,C58&lt;&gt;""),(IF($G$29&lt;(1+C58),($G$29-(SUM($D$51:D57))),(($G$29-C57)-($G$29-C58)))),IF(AND($G$29&gt;C57,C57&gt;0.001),($G$29-C57),""))</f>
      </c>
      <c r="E58" s="60">
        <v>0.4</v>
      </c>
      <c r="F58" s="61">
        <f t="shared" si="0"/>
      </c>
      <c r="G58" s="3">
        <f>IF(AND($G$32&gt;H57,H58&lt;&gt;""),(IF($G$32&lt;(1+H58),($G$32-(SUM($G$51:G57))),(($G$32-H57)-($G$32-H58)))),IF(AND($G$32&gt;H57,H57&gt;0.001),($G$32-H57),""))</f>
      </c>
      <c r="H58" s="63">
        <v>230000</v>
      </c>
      <c r="I58" s="40">
        <f t="shared" si="1"/>
      </c>
      <c r="J58" s="57">
        <f>IF(AND($G$44&gt;K57,K58&lt;&gt;""),(IF($G$44&lt;(1+K58),($G$44-(SUM($J$51:J57))),(($G$44-K57)-($G$44-K58)))),IF(AND($G$44&gt;K57,K57&gt;0.001),($G$44-K57),""))</f>
      </c>
      <c r="K58" s="63">
        <v>230000</v>
      </c>
      <c r="L58" s="40">
        <f t="shared" si="2"/>
      </c>
    </row>
    <row r="59" spans="1:12" ht="12.75" hidden="1" outlineLevel="1">
      <c r="A59" s="52"/>
      <c r="B59" s="57">
        <f t="shared" si="3"/>
        <v>9</v>
      </c>
      <c r="C59" s="63">
        <v>1000000</v>
      </c>
      <c r="D59" s="59">
        <f>IF(AND($G$29&gt;C58,C59&lt;&gt;""),(IF($G$29&lt;(1+C59),($G$29-(SUM($D$51:D58))),(($G$29-C58)-($G$29-C59)))),IF(AND($G$29&gt;C58,C58&gt;0.001),($G$29-C58),""))</f>
      </c>
      <c r="E59" s="63">
        <v>0.36</v>
      </c>
      <c r="F59" s="61">
        <f t="shared" si="0"/>
      </c>
      <c r="G59" s="3">
        <f>IF(AND($G$32&gt;H58,H59&lt;&gt;""),(IF($G$32&lt;(1+H59),($G$32-(SUM($G$51:G58))),(($G$32-H58)-($G$32-H59)))),IF(AND($G$32&gt;H58,H58&gt;0.001),($G$32-H58),""))</f>
      </c>
      <c r="H59" s="63">
        <v>410000</v>
      </c>
      <c r="I59" s="40">
        <f t="shared" si="1"/>
      </c>
      <c r="J59" s="57">
        <f>IF(AND($G$44&gt;K58,K59&lt;&gt;""),(IF($G$44&lt;(1+K59),($G$44-(SUM($J$51:J58))),(($G$44-K58)-($G$44-K59)))),IF(AND($G$44&gt;K58,K58&gt;0.001),($G$44-K58),""))</f>
      </c>
      <c r="K59" s="63">
        <v>410000</v>
      </c>
      <c r="L59" s="40">
        <f t="shared" si="2"/>
      </c>
    </row>
    <row r="60" spans="1:12" ht="12.75" hidden="1" outlineLevel="1">
      <c r="A60" s="52"/>
      <c r="B60" s="57">
        <f t="shared" si="3"/>
        <v>10</v>
      </c>
      <c r="C60" s="63"/>
      <c r="D60" s="59">
        <f>IF(AND($G$29&gt;C59,C60&lt;&gt;""),(IF($G$29&lt;(1+C60),($G$29-(SUM($D$51:D59))),(($G$29-C59)-($G$29-C60)))),IF(AND($G$29&gt;C59,C59&gt;0.001),($G$29-C59),""))</f>
      </c>
      <c r="E60" s="63">
        <v>0.32</v>
      </c>
      <c r="F60" s="61">
        <f t="shared" si="0"/>
      </c>
      <c r="G60" s="3">
        <f>IF(AND($G$32&gt;H59,H60&lt;&gt;""),(IF($G$32&lt;(1+H60),($G$32-(SUM($G$51:G59))),(($G$32-H59)-($G$32-H60)))),IF(AND($G$32&gt;H59,H59&gt;0.001),($G$32-H59),""))</f>
      </c>
      <c r="H60" s="63"/>
      <c r="I60" s="40">
        <f t="shared" si="1"/>
      </c>
      <c r="J60" s="57">
        <f>IF(AND($G$44&gt;K59,K60&lt;&gt;""),(IF($G$44&lt;(1+K60),($G$44-(SUM($J$51:J59))),(($G$44-K59)-($G$44-K60)))),IF(AND($G$44&gt;K59,K59&gt;0.001),($G$44-K59),""))</f>
      </c>
      <c r="K60" s="63"/>
      <c r="L60" s="40">
        <f t="shared" si="2"/>
      </c>
    </row>
    <row r="61" spans="1:12" ht="12.75" hidden="1" outlineLevel="1">
      <c r="A61" s="52"/>
      <c r="B61" s="57">
        <f t="shared" si="3"/>
      </c>
      <c r="C61" s="63"/>
      <c r="D61" s="59">
        <f>IF(AND($G$29&gt;C60,C61&lt;&gt;""),(IF($G$29&lt;(1+C61),($G$29-(SUM($D$51:D60))),(($G$29-C60)-($G$29-C61)))),IF(AND($G$29&gt;C60,C60&gt;0.001),($G$29-C60),""))</f>
      </c>
      <c r="E61" s="63"/>
      <c r="F61" s="61">
        <f t="shared" si="0"/>
      </c>
      <c r="G61" s="3">
        <f>IF(AND($G$32&gt;H60,H61&lt;&gt;""),(IF($G$32&lt;(1+H61),($G$32-(SUM($G$51:G60))),(($G$32-H60)-($G$32-H61)))),IF(AND($G$32&gt;H60,H60&gt;0.001),($G$32-H60),""))</f>
      </c>
      <c r="H61" s="63"/>
      <c r="I61" s="40">
        <f t="shared" si="1"/>
      </c>
      <c r="J61" s="57">
        <f>IF(AND($G$44&gt;K60,K61&lt;&gt;""),(IF($G$44&lt;(1+K61),($G$44-(SUM($J$51:J60))),(($G$44-K60)-($G$44-K61)))),IF(AND($G$44&gt;K60,K60&gt;0.001),($G$44-K60),""))</f>
      </c>
      <c r="K61" s="63"/>
      <c r="L61" s="40">
        <f t="shared" si="2"/>
      </c>
    </row>
    <row r="62" spans="1:12" ht="13.5" hidden="1" outlineLevel="1" thickBot="1">
      <c r="A62" s="52"/>
      <c r="B62" s="64">
        <f t="shared" si="3"/>
      </c>
      <c r="C62" s="65"/>
      <c r="D62" s="66">
        <f>IF(AND($G$29&gt;C61,C62&lt;&gt;""),(IF($G$29&lt;(1+C62),($G$29-(SUM($D$51:D61))),(($G$29-C61)-($G$29-C62)))),IF(AND($G$29&gt;C61,C61&gt;0.001),($G$29-C61),""))</f>
      </c>
      <c r="E62" s="65"/>
      <c r="F62" s="67">
        <f t="shared" si="0"/>
      </c>
      <c r="G62" s="68">
        <f>IF(AND($G$32&gt;H61,H62&lt;&gt;""),(IF($G$32&lt;(1+H62),($G$32-(SUM($G$51:G61))),(($G$32-H61)-($G$32-H62)))),IF(AND($G$32&gt;H61,H61&gt;0.001),($G$32-H61),""))</f>
      </c>
      <c r="H62" s="65"/>
      <c r="I62" s="69">
        <f t="shared" si="1"/>
      </c>
      <c r="J62" s="64">
        <f>IF(AND($G$44&gt;K61,K62&lt;&gt;""),(IF($G$44&lt;(1+K62),($G$44-(SUM($J$51:J61))),(($G$44-K61)-($G$44-K62)))),IF(AND($G$44&gt;K61,K61&gt;0.001),($G$44-K61),""))</f>
      </c>
      <c r="K62" s="65"/>
      <c r="L62" s="69">
        <f t="shared" si="2"/>
      </c>
    </row>
    <row r="63" spans="1:2" ht="13.5" collapsed="1" thickBot="1">
      <c r="A63" s="52"/>
      <c r="B63" s="31"/>
    </row>
    <row r="64" spans="2:5" ht="13.5" thickBot="1">
      <c r="B64" s="130" t="s">
        <v>39</v>
      </c>
      <c r="C64" s="131"/>
      <c r="D64" s="131"/>
      <c r="E64" s="132"/>
    </row>
    <row r="65" spans="2:5" ht="15.75" customHeight="1" thickBot="1">
      <c r="B65" s="70" t="s">
        <v>40</v>
      </c>
      <c r="C65" s="130" t="s">
        <v>41</v>
      </c>
      <c r="D65" s="131"/>
      <c r="E65" s="132"/>
    </row>
    <row r="66" spans="2:5" ht="13.5" thickBot="1">
      <c r="B66" s="71" t="s">
        <v>42</v>
      </c>
      <c r="C66" s="127" t="s">
        <v>43</v>
      </c>
      <c r="D66" s="135"/>
      <c r="E66" s="136"/>
    </row>
    <row r="67" spans="2:5" ht="13.5" customHeight="1" thickBot="1">
      <c r="B67" s="71" t="s">
        <v>44</v>
      </c>
      <c r="C67" s="127" t="s">
        <v>45</v>
      </c>
      <c r="D67" s="135"/>
      <c r="E67" s="136"/>
    </row>
    <row r="68" spans="2:5" ht="13.5" customHeight="1" thickBot="1">
      <c r="B68" s="71" t="s">
        <v>46</v>
      </c>
      <c r="C68" s="127" t="s">
        <v>47</v>
      </c>
      <c r="D68" s="135"/>
      <c r="E68" s="136"/>
    </row>
    <row r="69" spans="2:5" ht="13.5" customHeight="1" thickBot="1">
      <c r="B69" s="71" t="s">
        <v>48</v>
      </c>
      <c r="C69" s="127" t="s">
        <v>49</v>
      </c>
      <c r="D69" s="135"/>
      <c r="E69" s="136"/>
    </row>
    <row r="70" spans="2:5" ht="13.5" customHeight="1" thickBot="1">
      <c r="B70" s="71" t="s">
        <v>50</v>
      </c>
      <c r="C70" s="127" t="s">
        <v>51</v>
      </c>
      <c r="D70" s="135"/>
      <c r="E70" s="136"/>
    </row>
    <row r="71" spans="2:7" ht="13.5" customHeight="1" thickBot="1">
      <c r="B71" s="71" t="s">
        <v>52</v>
      </c>
      <c r="C71" s="127" t="s">
        <v>53</v>
      </c>
      <c r="D71" s="135"/>
      <c r="E71" s="136"/>
      <c r="F71" s="124"/>
      <c r="G71" s="124"/>
    </row>
    <row r="72" spans="2:7" ht="25.5" customHeight="1" thickBot="1">
      <c r="B72" s="71" t="s">
        <v>54</v>
      </c>
      <c r="C72" s="127" t="s">
        <v>55</v>
      </c>
      <c r="D72" s="128"/>
      <c r="E72" s="129"/>
      <c r="F72" s="124"/>
      <c r="G72" s="124"/>
    </row>
  </sheetData>
  <sheetProtection password="B2B1" sheet="1"/>
  <mergeCells count="11">
    <mergeCell ref="C71:E71"/>
    <mergeCell ref="C72:E72"/>
    <mergeCell ref="C65:E65"/>
    <mergeCell ref="B64:E64"/>
    <mergeCell ref="B9:H9"/>
    <mergeCell ref="F71:G72"/>
    <mergeCell ref="C66:E66"/>
    <mergeCell ref="C67:E67"/>
    <mergeCell ref="C68:E68"/>
    <mergeCell ref="C69:E69"/>
    <mergeCell ref="C70:E70"/>
  </mergeCells>
  <conditionalFormatting sqref="G32">
    <cfRule type="cellIs" priority="1" dxfId="0" operator="greaterThan" stopIfTrue="1">
      <formula>$G$30</formula>
    </cfRule>
  </conditionalFormatting>
  <dataValidations count="1">
    <dataValidation type="whole" operator="greaterThanOrEqual" allowBlank="1" showInputMessage="1" showErrorMessage="1" error="Total # of resources/users entered must be greater than or equal to 1,000." sqref="G29">
      <formula1>1000</formula1>
    </dataValidation>
  </dataValidations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45724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1" max="1" width="9.140625" style="80" customWidth="1"/>
    <col min="2" max="2" width="8.00390625" style="81" bestFit="1" customWidth="1"/>
    <col min="3" max="3" width="13.57421875" style="81" customWidth="1"/>
    <col min="4" max="4" width="10.7109375" style="81" customWidth="1"/>
    <col min="5" max="5" width="16.57421875" style="81" customWidth="1"/>
    <col min="6" max="6" width="29.8515625" style="81" customWidth="1"/>
    <col min="7" max="7" width="10.140625" style="81" bestFit="1" customWidth="1"/>
    <col min="8" max="8" width="13.28125" style="81" customWidth="1"/>
    <col min="9" max="9" width="12.140625" style="81" bestFit="1" customWidth="1"/>
    <col min="10" max="10" width="15.57421875" style="81" customWidth="1"/>
    <col min="11" max="11" width="15.8515625" style="81" bestFit="1" customWidth="1"/>
    <col min="12" max="16384" width="9.140625" style="80" customWidth="1"/>
  </cols>
  <sheetData>
    <row r="1" ht="13.5" thickBot="1">
      <c r="H1" s="82"/>
    </row>
    <row r="2" spans="1:12" ht="13.5" thickBot="1">
      <c r="A2" s="81"/>
      <c r="B2" s="137" t="s">
        <v>12</v>
      </c>
      <c r="C2" s="138"/>
      <c r="D2" s="138"/>
      <c r="E2" s="138"/>
      <c r="F2" s="138"/>
      <c r="G2" s="139"/>
      <c r="H2" s="82"/>
      <c r="I2" s="137" t="s">
        <v>28</v>
      </c>
      <c r="J2" s="138"/>
      <c r="K2" s="139"/>
      <c r="L2" s="81"/>
    </row>
    <row r="3" spans="1:12" ht="39" thickBot="1">
      <c r="A3" s="81"/>
      <c r="B3" s="118" t="s">
        <v>33</v>
      </c>
      <c r="C3" s="114" t="s">
        <v>3</v>
      </c>
      <c r="D3" s="115" t="s">
        <v>4</v>
      </c>
      <c r="E3" s="116" t="s">
        <v>91</v>
      </c>
      <c r="F3" s="117" t="s">
        <v>5</v>
      </c>
      <c r="G3" s="116" t="s">
        <v>35</v>
      </c>
      <c r="H3" s="82"/>
      <c r="I3" s="118" t="s">
        <v>92</v>
      </c>
      <c r="J3" s="121"/>
      <c r="K3" s="116" t="s">
        <v>93</v>
      </c>
      <c r="L3" s="81"/>
    </row>
    <row r="4" spans="1:12" ht="12.75">
      <c r="A4" s="81"/>
      <c r="B4" s="83">
        <v>1</v>
      </c>
      <c r="C4" s="91">
        <v>1000</v>
      </c>
      <c r="D4" s="92">
        <v>2500</v>
      </c>
      <c r="E4" s="113">
        <f>'VUE105_Value Unit Converter'!D51</f>
        <v>0</v>
      </c>
      <c r="F4" s="111">
        <v>1</v>
      </c>
      <c r="G4" s="113">
        <f>'VUE105_Value Unit Converter'!F51</f>
        <v>0</v>
      </c>
      <c r="H4" s="85"/>
      <c r="I4" s="86">
        <f>'VUE105_Value Unit Converter'!J51</f>
        <v>0</v>
      </c>
      <c r="J4" s="87"/>
      <c r="K4" s="84">
        <f>'VUE105_Value Unit Converter'!L51</f>
        <v>0</v>
      </c>
      <c r="L4" s="81"/>
    </row>
    <row r="5" spans="1:12" ht="12.75">
      <c r="A5" s="81"/>
      <c r="B5" s="88">
        <v>2</v>
      </c>
      <c r="C5" s="93">
        <v>2501</v>
      </c>
      <c r="D5" s="89">
        <v>5000</v>
      </c>
      <c r="E5" s="90">
        <f>'VUE105_Value Unit Converter'!D52</f>
      </c>
      <c r="F5" s="112">
        <v>0.8</v>
      </c>
      <c r="G5" s="90">
        <f>'VUE105_Value Unit Converter'!F52</f>
      </c>
      <c r="H5" s="85"/>
      <c r="I5" s="86">
        <f>'VUE105_Value Unit Converter'!J52</f>
      </c>
      <c r="J5" s="87"/>
      <c r="K5" s="90">
        <f>'VUE105_Value Unit Converter'!L52</f>
      </c>
      <c r="L5" s="81"/>
    </row>
    <row r="6" spans="1:12" ht="12.75">
      <c r="A6" s="81"/>
      <c r="B6" s="83">
        <v>3</v>
      </c>
      <c r="C6" s="91">
        <v>5001</v>
      </c>
      <c r="D6" s="92">
        <v>10000</v>
      </c>
      <c r="E6" s="90">
        <f>'VUE105_Value Unit Converter'!D53</f>
      </c>
      <c r="F6" s="111">
        <v>0.7</v>
      </c>
      <c r="G6" s="90">
        <f>'VUE105_Value Unit Converter'!F53</f>
      </c>
      <c r="H6" s="85"/>
      <c r="I6" s="86">
        <f>'VUE105_Value Unit Converter'!J53</f>
      </c>
      <c r="J6" s="87"/>
      <c r="K6" s="90">
        <f>'VUE105_Value Unit Converter'!L53</f>
      </c>
      <c r="L6" s="81"/>
    </row>
    <row r="7" spans="1:12" ht="12.75">
      <c r="A7" s="81"/>
      <c r="B7" s="88">
        <v>4</v>
      </c>
      <c r="C7" s="93">
        <v>10001</v>
      </c>
      <c r="D7" s="89">
        <v>30000</v>
      </c>
      <c r="E7" s="90">
        <f>'VUE105_Value Unit Converter'!D54</f>
      </c>
      <c r="F7" s="112">
        <v>0.65</v>
      </c>
      <c r="G7" s="90">
        <f>'VUE105_Value Unit Converter'!F54</f>
      </c>
      <c r="H7" s="94"/>
      <c r="I7" s="86">
        <f>'VUE105_Value Unit Converter'!J54</f>
      </c>
      <c r="J7" s="87"/>
      <c r="K7" s="90">
        <f>'VUE105_Value Unit Converter'!L54</f>
      </c>
      <c r="L7" s="81"/>
    </row>
    <row r="8" spans="1:12" ht="12.75">
      <c r="A8" s="81"/>
      <c r="B8" s="83">
        <v>5</v>
      </c>
      <c r="C8" s="91">
        <v>30001</v>
      </c>
      <c r="D8" s="92">
        <v>50000</v>
      </c>
      <c r="E8" s="90">
        <f>'VUE105_Value Unit Converter'!D55</f>
      </c>
      <c r="F8" s="111">
        <v>0.55</v>
      </c>
      <c r="G8" s="90">
        <f>'VUE105_Value Unit Converter'!F55</f>
      </c>
      <c r="H8" s="94"/>
      <c r="I8" s="86">
        <f>'VUE105_Value Unit Converter'!J55</f>
      </c>
      <c r="J8" s="87"/>
      <c r="K8" s="90">
        <f>'VUE105_Value Unit Converter'!L55</f>
      </c>
      <c r="L8" s="81"/>
    </row>
    <row r="9" spans="1:12" ht="12.75">
      <c r="A9" s="81"/>
      <c r="B9" s="88">
        <v>6</v>
      </c>
      <c r="C9" s="93">
        <v>50001</v>
      </c>
      <c r="D9" s="89">
        <v>100000</v>
      </c>
      <c r="E9" s="90">
        <f>'VUE105_Value Unit Converter'!D56</f>
      </c>
      <c r="F9" s="112">
        <v>0.5</v>
      </c>
      <c r="G9" s="90">
        <f>'VUE105_Value Unit Converter'!F56</f>
      </c>
      <c r="H9" s="94"/>
      <c r="I9" s="86">
        <f>'VUE105_Value Unit Converter'!J56</f>
      </c>
      <c r="J9" s="87"/>
      <c r="K9" s="90">
        <f>'VUE105_Value Unit Converter'!L56</f>
      </c>
      <c r="L9" s="81"/>
    </row>
    <row r="10" spans="1:12" ht="12.75">
      <c r="A10" s="81"/>
      <c r="B10" s="83">
        <v>7</v>
      </c>
      <c r="C10" s="91">
        <v>100001</v>
      </c>
      <c r="D10" s="92">
        <v>300000</v>
      </c>
      <c r="E10" s="90">
        <f>'VUE105_Value Unit Converter'!D57</f>
      </c>
      <c r="F10" s="111">
        <v>0.465</v>
      </c>
      <c r="G10" s="90">
        <f>'VUE105_Value Unit Converter'!F57</f>
      </c>
      <c r="H10" s="94"/>
      <c r="I10" s="86">
        <f>'VUE105_Value Unit Converter'!J57</f>
      </c>
      <c r="J10" s="87"/>
      <c r="K10" s="90">
        <f>'VUE105_Value Unit Converter'!L57</f>
      </c>
      <c r="L10" s="81"/>
    </row>
    <row r="11" spans="1:12" ht="12.75">
      <c r="A11" s="81"/>
      <c r="B11" s="88">
        <v>8</v>
      </c>
      <c r="C11" s="93">
        <v>300001</v>
      </c>
      <c r="D11" s="89">
        <v>500000</v>
      </c>
      <c r="E11" s="90">
        <f>'VUE105_Value Unit Converter'!D58</f>
      </c>
      <c r="F11" s="112">
        <v>0.4</v>
      </c>
      <c r="G11" s="90">
        <f>'VUE105_Value Unit Converter'!F58</f>
      </c>
      <c r="H11" s="94"/>
      <c r="I11" s="86">
        <f>'VUE105_Value Unit Converter'!J58</f>
      </c>
      <c r="J11" s="87"/>
      <c r="K11" s="90">
        <f>'VUE105_Value Unit Converter'!L58</f>
      </c>
      <c r="L11" s="81"/>
    </row>
    <row r="12" spans="1:12" ht="12.75">
      <c r="A12" s="81"/>
      <c r="B12" s="83">
        <v>9</v>
      </c>
      <c r="C12" s="91">
        <v>500001</v>
      </c>
      <c r="D12" s="92">
        <v>1000000</v>
      </c>
      <c r="E12" s="90">
        <f>'VUE105_Value Unit Converter'!D59</f>
      </c>
      <c r="F12" s="111">
        <v>0.36</v>
      </c>
      <c r="G12" s="90">
        <f>'VUE105_Value Unit Converter'!F59</f>
      </c>
      <c r="H12" s="94"/>
      <c r="I12" s="86">
        <f>'VUE105_Value Unit Converter'!J59</f>
      </c>
      <c r="J12" s="87"/>
      <c r="K12" s="90">
        <f>'VUE105_Value Unit Converter'!L59</f>
      </c>
      <c r="L12" s="81"/>
    </row>
    <row r="13" spans="1:12" ht="13.5" thickBot="1">
      <c r="A13" s="81"/>
      <c r="B13" s="95">
        <v>10</v>
      </c>
      <c r="C13" s="96">
        <v>1000001</v>
      </c>
      <c r="D13" s="97" t="s">
        <v>8</v>
      </c>
      <c r="E13" s="98">
        <f>'VUE105_Value Unit Converter'!D60</f>
      </c>
      <c r="F13" s="119">
        <v>0.32</v>
      </c>
      <c r="G13" s="98">
        <f>'VUE105_Value Unit Converter'!F60</f>
      </c>
      <c r="H13" s="85"/>
      <c r="I13" s="99">
        <f>'VUE105_Value Unit Converter'!J60</f>
      </c>
      <c r="J13" s="120"/>
      <c r="K13" s="98">
        <f>'VUE105_Value Unit Converter'!L60</f>
      </c>
      <c r="L13" s="81"/>
    </row>
    <row r="14" spans="1:12" ht="13.5" thickBot="1">
      <c r="A14" s="81"/>
      <c r="C14" s="100"/>
      <c r="H14" s="82"/>
      <c r="L14" s="81"/>
    </row>
    <row r="15" spans="2:11" ht="27.75" customHeight="1" thickBot="1">
      <c r="B15" s="140" t="s">
        <v>94</v>
      </c>
      <c r="C15" s="141"/>
      <c r="D15" s="142"/>
      <c r="E15" s="101">
        <f>SUM(E4:E13)</f>
        <v>0</v>
      </c>
      <c r="F15" s="102" t="s">
        <v>95</v>
      </c>
      <c r="G15" s="103">
        <f>ROUNDUP(SUM(G4:G13),0)</f>
        <v>0</v>
      </c>
      <c r="H15" s="104" t="s">
        <v>96</v>
      </c>
      <c r="I15" s="105">
        <f>SUM(I4:I13)</f>
        <v>0</v>
      </c>
      <c r="J15" s="106" t="s">
        <v>94</v>
      </c>
      <c r="K15" s="103">
        <f>SUM(K4:K13)</f>
        <v>0</v>
      </c>
    </row>
    <row r="16" spans="3:7" ht="16.5" customHeight="1" thickBot="1">
      <c r="C16" s="82"/>
      <c r="F16" s="102" t="s">
        <v>97</v>
      </c>
      <c r="G16" s="107">
        <f>SUM('VUE105_Value Unit Converter'!G51:G62)</f>
        <v>0</v>
      </c>
    </row>
    <row r="17" spans="6:7" ht="18" customHeight="1" thickBot="1">
      <c r="F17" s="108" t="s">
        <v>98</v>
      </c>
      <c r="G17" s="109">
        <f>G15-G16</f>
        <v>0</v>
      </c>
    </row>
    <row r="19" ht="12.75">
      <c r="H19" s="110"/>
    </row>
  </sheetData>
  <sheetProtection password="B2B1" sheet="1" objects="1" scenarios="1"/>
  <mergeCells count="3">
    <mergeCell ref="B2:G2"/>
    <mergeCell ref="I2:K2"/>
    <mergeCell ref="B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2011-06-28T19:03:06Z</dcterms:created>
  <dcterms:modified xsi:type="dcterms:W3CDTF">2017-01-12T17:25:51Z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