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0740" activeTab="1"/>
  </bookViews>
  <sheets>
    <sheet name="Instructions" sheetId="1" r:id="rId1"/>
    <sheet name="VUE127_Value Unit Converter" sheetId="2" r:id="rId2"/>
    <sheet name="Detailed Calculation" sheetId="3" r:id="rId3"/>
  </sheets>
  <definedNames>
    <definedName name="_xlnm.Print_Area" localSheetId="1">'VUE127_Value Unit Converter'!$B$2:$H$69</definedName>
  </definedNames>
  <calcPr fullCalcOnLoad="1"/>
</workbook>
</file>

<file path=xl/comments2.xml><?xml version="1.0" encoding="utf-8"?>
<comments xmlns="http://schemas.openxmlformats.org/spreadsheetml/2006/main">
  <authors>
    <author>matthewd</author>
  </authors>
  <commentList>
    <comment ref="G26" authorId="0">
      <text>
        <r>
          <rPr>
            <b/>
            <sz val="10"/>
            <rFont val="Tahoma"/>
            <family val="0"/>
          </rPr>
          <t>INPUT: Total # of resources/users desired, including ones previously licensed.</t>
        </r>
      </text>
    </comment>
    <comment ref="G27" authorId="0">
      <text>
        <r>
          <rPr>
            <b/>
            <sz val="10"/>
            <rFont val="Tahoma"/>
            <family val="0"/>
          </rPr>
          <t>Calculated: This is the resulting # of RVU/UVU entitlements required to be licensed.</t>
        </r>
      </text>
    </comment>
    <comment ref="G29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30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  <comment ref="G32" authorId="0">
      <text>
        <r>
          <rPr>
            <b/>
            <sz val="10"/>
            <rFont val="Tahoma"/>
            <family val="0"/>
          </rPr>
          <t>Calculated: This is the # of new resources/users requiring new entitlements.</t>
        </r>
      </text>
    </comment>
    <comment ref="G34" authorId="0">
      <text>
        <r>
          <rPr>
            <b/>
            <sz val="10"/>
            <rFont val="Tahoma"/>
            <family val="0"/>
          </rPr>
          <t>Output: This is the # of RVU/UVU entitlements the customer needs to obtain now.</t>
        </r>
      </text>
    </comment>
    <comment ref="G41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42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</commentList>
</comments>
</file>

<file path=xl/sharedStrings.xml><?xml version="1.0" encoding="utf-8"?>
<sst xmlns="http://schemas.openxmlformats.org/spreadsheetml/2006/main" count="127" uniqueCount="100">
  <si>
    <t xml:space="preserve">Link to VUE for PA Web Page: </t>
  </si>
  <si>
    <t>http://w3-103.ibm.com/software/xl/portal/content?synKey=F342564L34646N24</t>
  </si>
  <si>
    <t xml:space="preserve">Table VUE127 </t>
  </si>
  <si>
    <t>Tier Level</t>
  </si>
  <si>
    <t>Minimum Count Quantity</t>
  </si>
  <si>
    <t>Maximum Count Quantity</t>
  </si>
  <si>
    <t>RVU/UVU Factor per Quantity</t>
  </si>
  <si>
    <t>Cumulative Minimum RVU/UVUs per Level</t>
  </si>
  <si>
    <t>Cumulative Maximum RVU/UVUs per Level</t>
  </si>
  <si>
    <t>-</t>
  </si>
  <si>
    <t xml:space="preserve">- RVU/UVU entitlements are specific to a program (designated by a unique part number). </t>
  </si>
  <si>
    <t xml:space="preserve">- Entitlements from one program may not be exchanged or aggregated with entitlements of </t>
  </si>
  <si>
    <t xml:space="preserve">     another program</t>
  </si>
  <si>
    <t>RVU/UVU Entitlement Calculation</t>
  </si>
  <si>
    <t>Input in WHITE cells (G26, G29), place order for value in BLUE cell (G34)</t>
  </si>
  <si>
    <t>Step 1</t>
  </si>
  <si>
    <t>Enter Total # of resources/users desired:</t>
  </si>
  <si>
    <t>Total # of RVUs/UVUs required:</t>
  </si>
  <si>
    <t>SUBTRACT</t>
  </si>
  <si>
    <t>Step 2</t>
  </si>
  <si>
    <t>Enter # of RVUs/UVUs previously obtained:</t>
  </si>
  <si>
    <t># of resources/users previously licensed:</t>
  </si>
  <si>
    <t>EQUAL</t>
  </si>
  <si>
    <t>=</t>
  </si>
  <si>
    <t>Step 3</t>
  </si>
  <si>
    <t># of new resources/users to license:</t>
  </si>
  <si>
    <t>Result:</t>
  </si>
  <si>
    <t># of RVUs/UVUs needed to be obtained:</t>
  </si>
  <si>
    <t xml:space="preserve">     Place order for this quantity</t>
  </si>
  <si>
    <t>Reverse Calculation</t>
  </si>
  <si>
    <t>To determine the number of resources/users covered by RVU/UVU entitlements.</t>
  </si>
  <si>
    <t>Enter # of RVU/UVU entitlements:</t>
  </si>
  <si>
    <t># of resources/users:</t>
  </si>
  <si>
    <t>** All RVU/UVU values are rounded up to the nearest whole number. **</t>
  </si>
  <si>
    <t>Volume Level</t>
  </si>
  <si>
    <t>Actual Count</t>
  </si>
  <si>
    <t xml:space="preserve">RVU/UVUs </t>
  </si>
  <si>
    <t>Actual Count Quantity</t>
  </si>
  <si>
    <t>Maximum RVU/UVUs per Level</t>
  </si>
  <si>
    <t>Measure Count</t>
  </si>
  <si>
    <t>KEY</t>
  </si>
  <si>
    <t>Abbreviation</t>
  </si>
  <si>
    <t>Description</t>
  </si>
  <si>
    <t>#</t>
  </si>
  <si>
    <t>Number</t>
  </si>
  <si>
    <t>PA</t>
  </si>
  <si>
    <t>Passport Advantage</t>
  </si>
  <si>
    <t>PoE</t>
  </si>
  <si>
    <t>Proofs of Entitlement</t>
  </si>
  <si>
    <t>RVU</t>
  </si>
  <si>
    <t>Resource Value Unit</t>
  </si>
  <si>
    <t>UVU</t>
  </si>
  <si>
    <t>User Value Unit</t>
  </si>
  <si>
    <t>VUE</t>
  </si>
  <si>
    <t>Value Unit Exhibit</t>
  </si>
  <si>
    <t>resources / users</t>
  </si>
  <si>
    <t>Specific resources or users managed or used by the program.</t>
  </si>
  <si>
    <t xml:space="preserve">Link to VUE for PA Web Page, including a converter example: </t>
  </si>
  <si>
    <t>- Entitlements from one program may not be exchanged or aggregated with entitlements of another program</t>
  </si>
  <si>
    <t>Tabs in This File</t>
  </si>
  <si>
    <t>The 'Value Unit Converter' tab to calculate the number of RVU/UVU entitlements needed to cover your environment</t>
  </si>
  <si>
    <t xml:space="preserve">          This converter can be used for either an initial order or a subsequent order.</t>
  </si>
  <si>
    <t>The 'Detail Calculation' tab displays the conversions by Tier Level based on the values entered on the 'Value Unit Converter' tab</t>
  </si>
  <si>
    <t>Value Unit Converter Tab Inputs and Outputs</t>
  </si>
  <si>
    <t>Intial Entitlement Order for the Program</t>
  </si>
  <si>
    <t>Step 1 -- Total Entitlements</t>
  </si>
  <si>
    <t xml:space="preserve">  -- Enter (in the white cell) the total number of resources/users in your environment in which RVU/UVU entitlements are required</t>
  </si>
  <si>
    <t xml:space="preserve">  -- The total number of RVU/UVU entitlements will be calculated (in the yellow cell)</t>
  </si>
  <si>
    <t>Step 2 -- Prior Entitlements</t>
  </si>
  <si>
    <t xml:space="preserve">  -- Since this is your initial order, enter (in the white cell) zero as you have no prior RVU/UVU entitlements</t>
  </si>
  <si>
    <t>Step 3 -- New Entitlements</t>
  </si>
  <si>
    <t xml:space="preserve">  -- Since this is your initial order, this will show the same number of resources/users you entered in Step 1 (in the yellow cell)</t>
  </si>
  <si>
    <t>Result -- Order Quantity</t>
  </si>
  <si>
    <t xml:space="preserve">  -- Since this is your initial order, this will show the same number of RVU/UVU entitlements</t>
  </si>
  <si>
    <t xml:space="preserve">        calculated in Step 1 (in the blue cell)</t>
  </si>
  <si>
    <t xml:space="preserve">  -- You should place an order for this quantity (in the blue cell) of RVU/UVU entitlements for the Program</t>
  </si>
  <si>
    <t>Subsequent Entitlement Order for the Program</t>
  </si>
  <si>
    <t xml:space="preserve">         This will include resources/users covered by prior RVU/UVU entitlements</t>
  </si>
  <si>
    <t xml:space="preserve">  </t>
  </si>
  <si>
    <t xml:space="preserve">  -- Since this is a subsequent order, you need to subtract prior entitlement</t>
  </si>
  <si>
    <t xml:space="preserve">  -- Enter (in the white cell) the number of RVU/UVU entitlements on all Proofs of Entitlements</t>
  </si>
  <si>
    <t xml:space="preserve">  -- The total number of resources/users in your existing environment which are covered by those RVU/UVU entitlements will be calculated (in the yellow cell)</t>
  </si>
  <si>
    <t xml:space="preserve">  -- Since this is a subsequent order, this step will calculate the number of new resources/users that will be covered by the new RVU/UVU entitlements (in the yellow cell)</t>
  </si>
  <si>
    <t xml:space="preserve">  -- Since this is your subsequent order, this will show the number of additional RVU/UVU entitlements needed to cover the new resources/users in Step 3 (in the blue cell)</t>
  </si>
  <si>
    <t xml:space="preserve">  -- This is designed to reverse the RVU/UVU calculation to allow customers to determine the number of resources/users covered by their RVU/UVU entitlements.  </t>
  </si>
  <si>
    <t xml:space="preserve">  -- The number of resources/users in your existing enviroment which are covered by those RVU/UVU entitlements will be calculated (in the yellow cell)</t>
  </si>
  <si>
    <t>Error Instructions</t>
  </si>
  <si>
    <t>Error Message</t>
  </si>
  <si>
    <t>Solution</t>
  </si>
  <si>
    <t>You have entered in a wrong value in one or more of the input fields.  Be sure you have entered a numeric value</t>
  </si>
  <si>
    <t>****   STOP, Fix input in red shaded cell above ****</t>
  </si>
  <si>
    <t>Based on your inputs, you have indicated that you already have more RVU/UVU entitlements than is required to cover the number of resources/users you entered in step 1.  Relook at your inputs to ensure you have correctly entered you data.</t>
  </si>
  <si>
    <t>Actual Resources/Users</t>
  </si>
  <si>
    <t>RVU/UVU Entitlements</t>
  </si>
  <si>
    <t>Resources/Users</t>
  </si>
  <si>
    <t>Total Resources/Users</t>
  </si>
  <si>
    <t>Total RVUs</t>
  </si>
  <si>
    <t>Total RVU Entitlements</t>
  </si>
  <si>
    <t>(RVU/UVUs Previously Licensed)</t>
  </si>
  <si>
    <t>RVU/UVUs to be Obtained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</si>
</sst>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%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00_);_(* \(#,##0.000\);_(* &quot;-&quot;??_);_(@_)"/>
    <numFmt numFmtId="175" formatCode="_(* #,##0.0000_);_(* \(#,##0.0000\);_(* &quot;-&quot;??_);_(@_)"/>
    <numFmt numFmtId="176" formatCode="#,##0.000"/>
    <numFmt numFmtId="177" formatCode="#,##0.0000"/>
    <numFmt numFmtId="178" formatCode="#,##0.00000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0.0000000"/>
    <numFmt numFmtId="183" formatCode="0.000000"/>
    <numFmt numFmtId="184" formatCode="0.00000000"/>
    <numFmt numFmtId="185" formatCode="0.000000000"/>
    <numFmt numFmtId="186" formatCode="_(* #,##0.00000000_);_(* \(#,##0.00000000\);_(* &quot;-&quot;??_);_(@_)"/>
    <numFmt numFmtId="187" formatCode="_(* #,##0.000000000_);_(* \(#,##0.000000000\);_(* &quot;-&quot;??_);_(@_)"/>
  </numFmts>
  <fonts count="42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b/>
      <sz val="10"/>
      <name val="Arial"/>
      <family val="2"/>
    </font>
    <font>
      <b/>
      <i/>
      <sz val="10"/>
      <color indexed="8"/>
      <name val="Verdana"/>
      <family val="2"/>
    </font>
    <font>
      <b/>
      <i/>
      <sz val="10"/>
      <name val="Arial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Courier"/>
      <family val="3"/>
    </font>
    <font>
      <b/>
      <sz val="14"/>
      <color indexed="8"/>
      <name val="Courier"/>
      <family val="3"/>
    </font>
    <font>
      <b/>
      <sz val="13"/>
      <color indexed="10"/>
      <name val="Arial"/>
      <family val="2"/>
    </font>
    <font>
      <b/>
      <sz val="10"/>
      <name val="Tahoma"/>
      <family val="0"/>
    </font>
    <font>
      <b/>
      <i/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/>
      <protection/>
    </xf>
    <xf numFmtId="0" fontId="13" fillId="0" borderId="0" xfId="54" applyBorder="1" applyAlignment="1" applyProtection="1">
      <alignment/>
      <protection/>
    </xf>
    <xf numFmtId="0" fontId="26" fillId="0" borderId="0" xfId="0" applyFont="1" applyAlignment="1">
      <alignment vertical="top" wrapText="1"/>
    </xf>
    <xf numFmtId="0" fontId="28" fillId="8" borderId="10" xfId="0" applyFont="1" applyFill="1" applyBorder="1" applyAlignment="1">
      <alignment horizontal="center" vertical="top" wrapText="1"/>
    </xf>
    <xf numFmtId="0" fontId="28" fillId="8" borderId="11" xfId="0" applyFont="1" applyFill="1" applyBorder="1" applyAlignment="1">
      <alignment horizontal="center" vertical="top" wrapText="1"/>
    </xf>
    <xf numFmtId="0" fontId="28" fillId="21" borderId="11" xfId="0" applyFont="1" applyFill="1" applyBorder="1" applyAlignment="1">
      <alignment horizontal="left" vertical="top" wrapText="1"/>
    </xf>
    <xf numFmtId="0" fontId="28" fillId="8" borderId="12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3" fontId="29" fillId="0" borderId="14" xfId="0" applyNumberFormat="1" applyFont="1" applyBorder="1" applyAlignment="1">
      <alignment horizontal="center" vertical="top" wrapText="1"/>
    </xf>
    <xf numFmtId="182" fontId="29" fillId="0" borderId="14" xfId="0" applyNumberFormat="1" applyFont="1" applyBorder="1" applyAlignment="1">
      <alignment horizontal="center" vertical="top" wrapText="1"/>
    </xf>
    <xf numFmtId="0" fontId="29" fillId="21" borderId="14" xfId="0" applyFont="1" applyFill="1" applyBorder="1" applyAlignment="1">
      <alignment vertical="top" wrapText="1"/>
    </xf>
    <xf numFmtId="0" fontId="29" fillId="0" borderId="15" xfId="0" applyFont="1" applyBorder="1" applyAlignment="1">
      <alignment horizontal="center" vertical="top" wrapText="1"/>
    </xf>
    <xf numFmtId="9" fontId="29" fillId="0" borderId="0" xfId="0" applyNumberFormat="1" applyFont="1" applyFill="1" applyBorder="1" applyAlignment="1">
      <alignment horizontal="center" vertical="top" wrapText="1"/>
    </xf>
    <xf numFmtId="0" fontId="29" fillId="20" borderId="13" xfId="0" applyFont="1" applyFill="1" applyBorder="1" applyAlignment="1">
      <alignment horizontal="center" vertical="top" wrapText="1"/>
    </xf>
    <xf numFmtId="3" fontId="29" fillId="20" borderId="14" xfId="0" applyNumberFormat="1" applyFont="1" applyFill="1" applyBorder="1" applyAlignment="1">
      <alignment horizontal="center" vertical="top" wrapText="1"/>
    </xf>
    <xf numFmtId="182" fontId="29" fillId="20" borderId="14" xfId="0" applyNumberFormat="1" applyFont="1" applyFill="1" applyBorder="1" applyAlignment="1">
      <alignment horizontal="center" vertical="top" wrapText="1"/>
    </xf>
    <xf numFmtId="0" fontId="29" fillId="20" borderId="14" xfId="0" applyFont="1" applyFill="1" applyBorder="1" applyAlignment="1">
      <alignment horizontal="center" vertical="top" wrapText="1"/>
    </xf>
    <xf numFmtId="0" fontId="29" fillId="20" borderId="15" xfId="0" applyFont="1" applyFill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3" fontId="29" fillId="0" borderId="17" xfId="0" applyNumberFormat="1" applyFont="1" applyBorder="1" applyAlignment="1">
      <alignment horizontal="center" vertical="top" wrapText="1"/>
    </xf>
    <xf numFmtId="0" fontId="29" fillId="0" borderId="17" xfId="0" applyFont="1" applyBorder="1" applyAlignment="1">
      <alignment horizontal="center" vertical="top" wrapText="1"/>
    </xf>
    <xf numFmtId="182" fontId="29" fillId="0" borderId="17" xfId="0" applyNumberFormat="1" applyFont="1" applyBorder="1" applyAlignment="1">
      <alignment horizontal="center" vertical="top" wrapText="1"/>
    </xf>
    <xf numFmtId="0" fontId="29" fillId="21" borderId="17" xfId="0" applyFont="1" applyFill="1" applyBorder="1" applyAlignment="1">
      <alignment vertical="top" wrapText="1"/>
    </xf>
    <xf numFmtId="0" fontId="29" fillId="0" borderId="18" xfId="0" applyFont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3" fontId="29" fillId="0" borderId="0" xfId="0" applyNumberFormat="1" applyFont="1" applyBorder="1" applyAlignment="1">
      <alignment horizontal="center" vertical="top" wrapText="1"/>
    </xf>
    <xf numFmtId="0" fontId="29" fillId="0" borderId="0" xfId="0" applyFont="1" applyFill="1" applyBorder="1" applyAlignment="1">
      <alignment vertical="top" wrapText="1"/>
    </xf>
    <xf numFmtId="0" fontId="0" fillId="0" borderId="0" xfId="0" applyAlignment="1" applyProtection="1" quotePrefix="1">
      <alignment horizontal="left" vertical="center"/>
      <protection/>
    </xf>
    <xf numFmtId="0" fontId="30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2" fillId="0" borderId="0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 wrapText="1"/>
      <protection/>
    </xf>
    <xf numFmtId="0" fontId="32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 horizontal="left" wrapText="1"/>
      <protection/>
    </xf>
    <xf numFmtId="0" fontId="31" fillId="0" borderId="0" xfId="0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 horizontal="left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3" fontId="3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33" fillId="24" borderId="21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 quotePrefix="1">
      <alignment horizontal="center"/>
      <protection/>
    </xf>
    <xf numFmtId="3" fontId="33" fillId="23" borderId="20" xfId="0" applyNumberFormat="1" applyFont="1" applyFill="1" applyBorder="1" applyAlignment="1" applyProtection="1">
      <alignment horizontal="center" vertical="center" wrapText="1"/>
      <protection/>
    </xf>
    <xf numFmtId="3" fontId="34" fillId="23" borderId="20" xfId="0" applyNumberFormat="1" applyFont="1" applyFill="1" applyBorder="1" applyAlignment="1" applyProtection="1">
      <alignment horizontal="center" vertical="center"/>
      <protection/>
    </xf>
    <xf numFmtId="3" fontId="34" fillId="0" borderId="0" xfId="0" applyNumberFormat="1" applyFont="1" applyFill="1" applyBorder="1" applyAlignment="1" applyProtection="1">
      <alignment horizontal="center" vertical="center"/>
      <protection/>
    </xf>
    <xf numFmtId="3" fontId="33" fillId="25" borderId="2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 horizontal="center"/>
      <protection/>
    </xf>
    <xf numFmtId="3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5" fillId="0" borderId="22" xfId="0" applyFont="1" applyBorder="1" applyAlignment="1" applyProtection="1">
      <alignment horizontal="center" vertical="center" wrapText="1"/>
      <protection/>
    </xf>
    <xf numFmtId="0" fontId="25" fillId="0" borderId="23" xfId="0" applyFont="1" applyBorder="1" applyAlignment="1" applyProtection="1">
      <alignment horizontal="center" vertical="center" wrapText="1"/>
      <protection/>
    </xf>
    <xf numFmtId="0" fontId="25" fillId="0" borderId="24" xfId="0" applyFont="1" applyBorder="1" applyAlignment="1" applyProtection="1">
      <alignment horizontal="center" vertical="center" wrapText="1"/>
      <protection/>
    </xf>
    <xf numFmtId="0" fontId="25" fillId="0" borderId="25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3" fontId="0" fillId="26" borderId="0" xfId="0" applyNumberFormat="1" applyFill="1" applyBorder="1" applyAlignment="1" applyProtection="1">
      <alignment horizontal="center" vertical="center" wrapText="1"/>
      <protection/>
    </xf>
    <xf numFmtId="1" fontId="0" fillId="0" borderId="0" xfId="0" applyNumberFormat="1" applyBorder="1" applyAlignment="1" applyProtection="1">
      <alignment horizontal="center" vertical="center" wrapText="1"/>
      <protection/>
    </xf>
    <xf numFmtId="180" fontId="0" fillId="26" borderId="0" xfId="43" applyNumberFormat="1" applyFill="1" applyBorder="1" applyAlignment="1" applyProtection="1">
      <alignment horizontal="center"/>
      <protection/>
    </xf>
    <xf numFmtId="1" fontId="0" fillId="0" borderId="19" xfId="0" applyNumberFormat="1" applyBorder="1" applyAlignment="1" applyProtection="1">
      <alignment horizontal="center" vertical="center" wrapText="1"/>
      <protection/>
    </xf>
    <xf numFmtId="3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ill="1" applyBorder="1" applyAlignment="1" applyProtection="1">
      <alignment horizontal="center" vertical="center" wrapText="1"/>
      <protection/>
    </xf>
    <xf numFmtId="175" fontId="0" fillId="26" borderId="0" xfId="43" applyNumberFormat="1" applyFill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26" borderId="28" xfId="0" applyFill="1" applyBorder="1" applyAlignment="1" applyProtection="1">
      <alignment horizontal="center" vertical="center" wrapText="1"/>
      <protection/>
    </xf>
    <xf numFmtId="1" fontId="0" fillId="0" borderId="28" xfId="0" applyNumberFormat="1" applyBorder="1" applyAlignment="1" applyProtection="1">
      <alignment horizontal="center" vertical="center" wrapText="1"/>
      <protection/>
    </xf>
    <xf numFmtId="1" fontId="0" fillId="0" borderId="29" xfId="0" applyNumberFormat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25" fillId="0" borderId="0" xfId="0" applyFont="1" applyAlignment="1" applyProtection="1" quotePrefix="1">
      <alignment horizontal="left"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5" fillId="8" borderId="20" xfId="0" applyFont="1" applyFill="1" applyBorder="1" applyAlignment="1" applyProtection="1">
      <alignment horizontal="center" vertical="center" wrapText="1"/>
      <protection/>
    </xf>
    <xf numFmtId="0" fontId="29" fillId="0" borderId="30" xfId="0" applyFont="1" applyBorder="1" applyAlignment="1">
      <alignment horizontal="center" vertical="top" wrapText="1"/>
    </xf>
    <xf numFmtId="0" fontId="29" fillId="0" borderId="31" xfId="0" applyFont="1" applyBorder="1" applyAlignment="1">
      <alignment horizontal="center" vertical="top" wrapText="1"/>
    </xf>
    <xf numFmtId="3" fontId="0" fillId="25" borderId="32" xfId="43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Border="1" applyAlignment="1">
      <alignment horizontal="center"/>
    </xf>
    <xf numFmtId="3" fontId="0" fillId="0" borderId="30" xfId="43" applyNumberFormat="1" applyFont="1" applyFill="1" applyBorder="1" applyAlignment="1" applyProtection="1">
      <alignment horizontal="center" vertical="center" wrapText="1"/>
      <protection/>
    </xf>
    <xf numFmtId="3" fontId="0" fillId="20" borderId="0" xfId="43" applyNumberFormat="1" applyFont="1" applyFill="1" applyBorder="1" applyAlignment="1" applyProtection="1">
      <alignment horizontal="center" vertical="center" wrapText="1"/>
      <protection/>
    </xf>
    <xf numFmtId="0" fontId="29" fillId="20" borderId="30" xfId="0" applyFont="1" applyFill="1" applyBorder="1" applyAlignment="1">
      <alignment horizontal="center" vertical="top" wrapText="1"/>
    </xf>
    <xf numFmtId="3" fontId="29" fillId="20" borderId="33" xfId="0" applyNumberFormat="1" applyFont="1" applyFill="1" applyBorder="1" applyAlignment="1">
      <alignment horizontal="center" vertical="top" wrapText="1"/>
    </xf>
    <xf numFmtId="3" fontId="0" fillId="25" borderId="34" xfId="43" applyNumberFormat="1" applyFont="1" applyFill="1" applyBorder="1" applyAlignment="1" applyProtection="1">
      <alignment horizontal="center" vertical="center" wrapText="1"/>
      <protection/>
    </xf>
    <xf numFmtId="3" fontId="0" fillId="20" borderId="35" xfId="43" applyNumberFormat="1" applyFont="1" applyFill="1" applyBorder="1" applyAlignment="1" applyProtection="1">
      <alignment horizontal="center" vertical="center" wrapText="1"/>
      <protection/>
    </xf>
    <xf numFmtId="3" fontId="29" fillId="0" borderId="31" xfId="0" applyNumberFormat="1" applyFont="1" applyBorder="1" applyAlignment="1">
      <alignment horizontal="center" vertical="top" wrapText="1"/>
    </xf>
    <xf numFmtId="3" fontId="29" fillId="0" borderId="33" xfId="0" applyNumberFormat="1" applyFont="1" applyBorder="1" applyAlignment="1">
      <alignment horizontal="center" vertical="top" wrapText="1"/>
    </xf>
    <xf numFmtId="3" fontId="29" fillId="20" borderId="31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/>
    </xf>
    <xf numFmtId="3" fontId="0" fillId="25" borderId="36" xfId="43" applyNumberFormat="1" applyFont="1" applyFill="1" applyBorder="1" applyAlignment="1" applyProtection="1">
      <alignment horizontal="center" vertical="center" wrapText="1"/>
      <protection/>
    </xf>
    <xf numFmtId="3" fontId="0" fillId="0" borderId="37" xfId="43" applyNumberFormat="1" applyFont="1" applyFill="1" applyBorder="1" applyAlignment="1" applyProtection="1">
      <alignment horizontal="center" vertical="center" wrapText="1"/>
      <protection/>
    </xf>
    <xf numFmtId="3" fontId="0" fillId="20" borderId="38" xfId="43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>
      <alignment horizontal="center" vertical="top" wrapText="1"/>
    </xf>
    <xf numFmtId="3" fontId="0" fillId="25" borderId="20" xfId="0" applyNumberFormat="1" applyFont="1" applyFill="1" applyBorder="1" applyAlignment="1">
      <alignment horizontal="center" vertical="center"/>
    </xf>
    <xf numFmtId="0" fontId="25" fillId="8" borderId="20" xfId="0" applyFont="1" applyFill="1" applyBorder="1" applyAlignment="1">
      <alignment horizontal="center" vertical="center"/>
    </xf>
    <xf numFmtId="3" fontId="0" fillId="25" borderId="39" xfId="0" applyNumberFormat="1" applyFont="1" applyFill="1" applyBorder="1" applyAlignment="1">
      <alignment horizontal="center" vertical="center"/>
    </xf>
    <xf numFmtId="0" fontId="25" fillId="8" borderId="39" xfId="0" applyFont="1" applyFill="1" applyBorder="1" applyAlignment="1">
      <alignment horizontal="center" vertical="center" wrapText="1"/>
    </xf>
    <xf numFmtId="3" fontId="0" fillId="0" borderId="39" xfId="0" applyNumberFormat="1" applyFont="1" applyFill="1" applyBorder="1" applyAlignment="1">
      <alignment horizontal="center" vertical="center"/>
    </xf>
    <xf numFmtId="0" fontId="25" fillId="8" borderId="20" xfId="0" applyFont="1" applyFill="1" applyBorder="1" applyAlignment="1">
      <alignment horizontal="center" vertical="center" wrapText="1"/>
    </xf>
    <xf numFmtId="3" fontId="0" fillId="0" borderId="39" xfId="0" applyNumberFormat="1" applyFont="1" applyBorder="1" applyAlignment="1">
      <alignment horizontal="center" vertical="center"/>
    </xf>
    <xf numFmtId="0" fontId="25" fillId="8" borderId="21" xfId="0" applyFont="1" applyFill="1" applyBorder="1" applyAlignment="1">
      <alignment horizontal="center" vertical="center"/>
    </xf>
    <xf numFmtId="3" fontId="0" fillId="25" borderId="29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30" fillId="8" borderId="40" xfId="0" applyFont="1" applyFill="1" applyBorder="1" applyAlignment="1">
      <alignment horizontal="center" vertical="top" wrapText="1"/>
    </xf>
    <xf numFmtId="0" fontId="25" fillId="8" borderId="41" xfId="0" applyFont="1" applyFill="1" applyBorder="1" applyAlignment="1" applyProtection="1">
      <alignment horizontal="center" vertical="center" wrapText="1"/>
      <protection/>
    </xf>
    <xf numFmtId="3" fontId="0" fillId="25" borderId="42" xfId="43" applyNumberFormat="1" applyFont="1" applyFill="1" applyBorder="1" applyAlignment="1" applyProtection="1">
      <alignment horizontal="center" vertical="center" wrapText="1"/>
      <protection/>
    </xf>
    <xf numFmtId="0" fontId="25" fillId="8" borderId="43" xfId="0" applyFont="1" applyFill="1" applyBorder="1" applyAlignment="1" applyProtection="1">
      <alignment horizontal="center" vertical="center" wrapText="1"/>
      <protection/>
    </xf>
    <xf numFmtId="182" fontId="29" fillId="0" borderId="44" xfId="0" applyNumberFormat="1" applyFont="1" applyBorder="1" applyAlignment="1">
      <alignment horizontal="center" vertical="top" wrapText="1"/>
    </xf>
    <xf numFmtId="182" fontId="29" fillId="20" borderId="44" xfId="0" applyNumberFormat="1" applyFont="1" applyFill="1" applyBorder="1" applyAlignment="1">
      <alignment horizontal="center" vertical="top" wrapText="1"/>
    </xf>
    <xf numFmtId="0" fontId="25" fillId="8" borderId="45" xfId="0" applyFont="1" applyFill="1" applyBorder="1" applyAlignment="1" applyProtection="1">
      <alignment horizontal="center" vertical="center" wrapText="1"/>
      <protection/>
    </xf>
    <xf numFmtId="0" fontId="29" fillId="0" borderId="37" xfId="0" applyFont="1" applyBorder="1" applyAlignment="1">
      <alignment horizontal="center" vertical="top" wrapText="1"/>
    </xf>
    <xf numFmtId="3" fontId="29" fillId="0" borderId="46" xfId="0" applyNumberFormat="1" applyFont="1" applyBorder="1" applyAlignment="1">
      <alignment horizontal="center" vertical="top" wrapText="1"/>
    </xf>
    <xf numFmtId="0" fontId="29" fillId="0" borderId="47" xfId="0" applyFont="1" applyBorder="1" applyAlignment="1">
      <alignment horizontal="center" vertical="top" wrapText="1"/>
    </xf>
    <xf numFmtId="182" fontId="29" fillId="0" borderId="48" xfId="0" applyNumberFormat="1" applyFont="1" applyBorder="1" applyAlignment="1">
      <alignment horizontal="center" vertical="top" wrapText="1"/>
    </xf>
    <xf numFmtId="0" fontId="25" fillId="20" borderId="0" xfId="0" applyFont="1" applyFill="1" applyBorder="1" applyAlignment="1" applyProtection="1">
      <alignment horizontal="center" vertical="center" wrapText="1"/>
      <protection/>
    </xf>
    <xf numFmtId="0" fontId="25" fillId="8" borderId="2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9" xfId="0" applyBorder="1" applyAlignment="1" applyProtection="1">
      <alignment horizontal="left" vertical="center" wrapText="1"/>
      <protection/>
    </xf>
    <xf numFmtId="0" fontId="0" fillId="0" borderId="50" xfId="0" applyBorder="1" applyAlignment="1" applyProtection="1">
      <alignment horizontal="left" vertical="center" wrapText="1"/>
      <protection/>
    </xf>
    <xf numFmtId="0" fontId="0" fillId="0" borderId="39" xfId="0" applyBorder="1" applyAlignment="1" applyProtection="1">
      <alignment horizontal="left" vertical="center" wrapText="1"/>
      <protection/>
    </xf>
    <xf numFmtId="0" fontId="0" fillId="0" borderId="50" xfId="0" applyBorder="1" applyAlignment="1">
      <alignment/>
    </xf>
    <xf numFmtId="0" fontId="0" fillId="0" borderId="39" xfId="0" applyBorder="1" applyAlignment="1">
      <alignment/>
    </xf>
    <xf numFmtId="0" fontId="2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25" fillId="8" borderId="51" xfId="0" applyFont="1" applyFill="1" applyBorder="1" applyAlignment="1">
      <alignment horizontal="center"/>
    </xf>
    <xf numFmtId="0" fontId="25" fillId="8" borderId="52" xfId="0" applyFont="1" applyFill="1" applyBorder="1" applyAlignment="1">
      <alignment horizontal="center"/>
    </xf>
    <xf numFmtId="0" fontId="25" fillId="8" borderId="53" xfId="0" applyFont="1" applyFill="1" applyBorder="1" applyAlignment="1">
      <alignment horizontal="center"/>
    </xf>
    <xf numFmtId="0" fontId="25" fillId="8" borderId="49" xfId="0" applyFont="1" applyFill="1" applyBorder="1" applyAlignment="1">
      <alignment horizontal="center"/>
    </xf>
    <xf numFmtId="0" fontId="25" fillId="8" borderId="50" xfId="0" applyFont="1" applyFill="1" applyBorder="1" applyAlignment="1">
      <alignment horizontal="center"/>
    </xf>
    <xf numFmtId="0" fontId="25" fillId="8" borderId="39" xfId="0" applyFont="1" applyFill="1" applyBorder="1" applyAlignment="1">
      <alignment horizontal="center"/>
    </xf>
    <xf numFmtId="0" fontId="25" fillId="8" borderId="49" xfId="0" applyFont="1" applyFill="1" applyBorder="1" applyAlignment="1">
      <alignment horizontal="center" vertical="center"/>
    </xf>
    <xf numFmtId="0" fontId="25" fillId="8" borderId="50" xfId="0" applyFont="1" applyFill="1" applyBorder="1" applyAlignment="1">
      <alignment horizontal="center" vertical="center"/>
    </xf>
    <xf numFmtId="0" fontId="25" fillId="8" borderId="39" xfId="0" applyFont="1" applyFill="1" applyBorder="1" applyAlignment="1">
      <alignment horizontal="center" vertical="center"/>
    </xf>
  </cellXfs>
  <cellStyles count="52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34</xdr:row>
      <xdr:rowOff>47625</xdr:rowOff>
    </xdr:from>
    <xdr:to>
      <xdr:col>6</xdr:col>
      <xdr:colOff>447675</xdr:colOff>
      <xdr:row>35</xdr:row>
      <xdr:rowOff>47625</xdr:rowOff>
    </xdr:to>
    <xdr:sp>
      <xdr:nvSpPr>
        <xdr:cNvPr id="1" name="Line 1"/>
        <xdr:cNvSpPr>
          <a:spLocks/>
        </xdr:cNvSpPr>
      </xdr:nvSpPr>
      <xdr:spPr>
        <a:xfrm>
          <a:off x="4591050" y="66770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3-103.ibm.com/software/xl/portal/content?synKey=F342564L34646N24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3-103.ibm.com/software/xl/portal/content?synKey=F342564L34646N24" TargetMode="External" /><Relationship Id="rId2" Type="http://schemas.openxmlformats.org/officeDocument/2006/relationships/comments" Target="../comments2.xml" /><Relationship Id="rId3" Type="http://schemas.openxmlformats.org/officeDocument/2006/relationships/oleObject" Target="../embeddings/oleObject_1_0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showGridLines="0" workbookViewId="0" topLeftCell="A1">
      <selection activeCell="H61" sqref="H61"/>
    </sheetView>
  </sheetViews>
  <sheetFormatPr defaultColWidth="9.140625" defaultRowHeight="12.75"/>
  <cols>
    <col min="1" max="1" width="9.8515625" style="1" customWidth="1"/>
    <col min="2" max="2" width="11.00390625" style="1" customWidth="1"/>
    <col min="3" max="3" width="10.57421875" style="1" customWidth="1"/>
    <col min="4" max="4" width="11.28125" style="1" customWidth="1"/>
    <col min="5" max="5" width="11.7109375" style="1" customWidth="1"/>
    <col min="6" max="6" width="5.7109375" style="1" customWidth="1"/>
    <col min="7" max="7" width="12.7109375" style="1" customWidth="1"/>
    <col min="8" max="8" width="13.57421875" style="1" customWidth="1"/>
    <col min="9" max="16384" width="9.140625" style="1" customWidth="1"/>
  </cols>
  <sheetData>
    <row r="2" spans="2:8" s="2" customFormat="1" ht="12.75" customHeight="1">
      <c r="B2" s="89"/>
      <c r="C2" s="89"/>
      <c r="D2" s="89"/>
      <c r="E2" s="89"/>
      <c r="F2" s="89"/>
      <c r="G2" s="89"/>
      <c r="H2" s="89"/>
    </row>
    <row r="3" spans="1:8" s="2" customFormat="1" ht="12.75">
      <c r="A3" s="5"/>
      <c r="B3" s="89"/>
      <c r="C3" s="89"/>
      <c r="D3" s="89"/>
      <c r="E3" s="89"/>
      <c r="F3" s="89"/>
      <c r="G3" s="89"/>
      <c r="H3" s="89"/>
    </row>
    <row r="4" spans="1:8" s="2" customFormat="1" ht="12.75">
      <c r="A4" s="5"/>
      <c r="B4" s="89"/>
      <c r="C4" s="89"/>
      <c r="D4" s="89"/>
      <c r="E4" s="89"/>
      <c r="F4" s="89"/>
      <c r="G4" s="89"/>
      <c r="H4" s="89"/>
    </row>
    <row r="5" spans="1:8" ht="12.75">
      <c r="A5" s="5"/>
      <c r="B5" s="6"/>
      <c r="C5" s="6"/>
      <c r="D5" s="6"/>
      <c r="E5" s="6"/>
      <c r="F5" s="6"/>
      <c r="G5" s="6"/>
      <c r="H5" s="6"/>
    </row>
    <row r="6" spans="1:8" ht="12.75">
      <c r="A6" s="4"/>
      <c r="B6" s="8" t="s">
        <v>57</v>
      </c>
      <c r="C6" s="4"/>
      <c r="D6" s="4"/>
      <c r="F6" s="4"/>
      <c r="G6" s="4"/>
      <c r="H6" s="4"/>
    </row>
    <row r="7" spans="1:8" ht="12.75">
      <c r="A7" s="4"/>
      <c r="B7" s="8"/>
      <c r="C7" s="9" t="s">
        <v>1</v>
      </c>
      <c r="D7" s="4"/>
      <c r="E7" s="9"/>
      <c r="F7" s="4"/>
      <c r="G7" s="4"/>
      <c r="H7" s="4"/>
    </row>
    <row r="8" spans="1:8" ht="12.75">
      <c r="A8" s="4"/>
      <c r="B8" s="8"/>
      <c r="C8" s="9"/>
      <c r="D8" s="4"/>
      <c r="E8" s="9"/>
      <c r="F8" s="4"/>
      <c r="G8" s="4"/>
      <c r="H8" s="4"/>
    </row>
    <row r="9" ht="12.75" customHeight="1">
      <c r="B9" s="82" t="s">
        <v>10</v>
      </c>
    </row>
    <row r="10" spans="2:8" ht="16.5" customHeight="1">
      <c r="B10" s="82" t="s">
        <v>58</v>
      </c>
      <c r="C10" s="39"/>
      <c r="D10" s="39"/>
      <c r="E10" s="39"/>
      <c r="F10" s="39"/>
      <c r="G10" s="39"/>
      <c r="H10" s="39"/>
    </row>
    <row r="11" spans="2:8" ht="16.5" customHeight="1">
      <c r="B11" s="41"/>
      <c r="C11" s="39"/>
      <c r="D11" s="39"/>
      <c r="E11" s="39"/>
      <c r="F11" s="39"/>
      <c r="G11" s="39"/>
      <c r="H11" s="39"/>
    </row>
    <row r="12" spans="2:8" ht="16.5" customHeight="1">
      <c r="B12" s="83" t="s">
        <v>59</v>
      </c>
      <c r="C12" s="39"/>
      <c r="D12" s="39"/>
      <c r="E12" s="39"/>
      <c r="F12" s="39"/>
      <c r="G12" s="39"/>
      <c r="H12" s="39"/>
    </row>
    <row r="13" spans="2:8" ht="12.75">
      <c r="B13" s="84" t="s">
        <v>60</v>
      </c>
      <c r="C13" s="85"/>
      <c r="D13" s="39"/>
      <c r="E13" s="39"/>
      <c r="F13" s="39"/>
      <c r="G13" s="39"/>
      <c r="H13" s="39"/>
    </row>
    <row r="14" spans="2:8" ht="12.75">
      <c r="B14" s="86" t="s">
        <v>61</v>
      </c>
      <c r="C14" s="85"/>
      <c r="D14" s="39"/>
      <c r="E14" s="39"/>
      <c r="F14" s="39"/>
      <c r="G14" s="39"/>
      <c r="H14" s="39"/>
    </row>
    <row r="15" spans="2:8" ht="12.75">
      <c r="B15" s="84" t="s">
        <v>62</v>
      </c>
      <c r="C15" s="85"/>
      <c r="D15" s="39"/>
      <c r="E15" s="39"/>
      <c r="F15" s="39"/>
      <c r="G15" s="39"/>
      <c r="H15" s="39"/>
    </row>
    <row r="16" spans="2:8" ht="12.75">
      <c r="B16" s="84"/>
      <c r="C16" s="85"/>
      <c r="D16" s="39"/>
      <c r="E16" s="39"/>
      <c r="F16" s="39"/>
      <c r="G16" s="39"/>
      <c r="H16" s="39"/>
    </row>
    <row r="17" spans="2:8" ht="18.75">
      <c r="B17" s="83" t="s">
        <v>63</v>
      </c>
      <c r="C17" s="39"/>
      <c r="D17" s="39"/>
      <c r="E17" s="39"/>
      <c r="F17" s="39"/>
      <c r="G17" s="39"/>
      <c r="H17" s="39"/>
    </row>
    <row r="18" spans="2:8" ht="18">
      <c r="B18" s="87" t="s">
        <v>64</v>
      </c>
      <c r="C18" s="39"/>
      <c r="D18" s="39"/>
      <c r="E18" s="39"/>
      <c r="F18" s="39"/>
      <c r="G18" s="39"/>
      <c r="H18" s="39"/>
    </row>
    <row r="19" spans="2:8" ht="15.75">
      <c r="B19" s="88" t="s">
        <v>65</v>
      </c>
      <c r="C19" s="39"/>
      <c r="D19" s="39"/>
      <c r="E19" s="39"/>
      <c r="F19" s="39"/>
      <c r="G19" s="39"/>
      <c r="H19" s="39"/>
    </row>
    <row r="20" spans="1:8" ht="12.75">
      <c r="A20" s="2"/>
      <c r="B20" s="41" t="s">
        <v>66</v>
      </c>
      <c r="C20" s="39"/>
      <c r="D20" s="39"/>
      <c r="E20" s="39"/>
      <c r="F20" s="39"/>
      <c r="G20" s="39"/>
      <c r="H20" s="39"/>
    </row>
    <row r="21" spans="1:8" ht="12.75">
      <c r="A21" s="2"/>
      <c r="B21" s="41" t="s">
        <v>67</v>
      </c>
      <c r="C21" s="39"/>
      <c r="D21" s="39"/>
      <c r="E21" s="39"/>
      <c r="F21" s="39"/>
      <c r="G21" s="39"/>
      <c r="H21" s="39"/>
    </row>
    <row r="22" spans="1:8" ht="15.75">
      <c r="A22" s="2"/>
      <c r="B22" s="88" t="s">
        <v>68</v>
      </c>
      <c r="C22" s="39"/>
      <c r="D22" s="39"/>
      <c r="E22" s="39"/>
      <c r="F22" s="39"/>
      <c r="G22" s="39"/>
      <c r="H22" s="39"/>
    </row>
    <row r="23" spans="1:8" ht="12.75">
      <c r="A23" s="2"/>
      <c r="B23" s="41" t="s">
        <v>69</v>
      </c>
      <c r="C23" s="39"/>
      <c r="D23" s="39"/>
      <c r="E23" s="39"/>
      <c r="F23" s="39"/>
      <c r="G23" s="39"/>
      <c r="H23" s="39"/>
    </row>
    <row r="24" spans="1:8" ht="15.75">
      <c r="A24" s="2"/>
      <c r="B24" s="88" t="s">
        <v>70</v>
      </c>
      <c r="C24" s="39"/>
      <c r="D24" s="39"/>
      <c r="E24" s="39"/>
      <c r="F24" s="39"/>
      <c r="G24" s="39"/>
      <c r="H24" s="39"/>
    </row>
    <row r="25" spans="1:8" ht="12.75">
      <c r="A25" s="2"/>
      <c r="B25" s="41" t="s">
        <v>71</v>
      </c>
      <c r="C25" s="39"/>
      <c r="D25" s="39"/>
      <c r="E25" s="39"/>
      <c r="F25" s="39"/>
      <c r="G25" s="39"/>
      <c r="H25" s="39"/>
    </row>
    <row r="26" spans="1:8" ht="15.75">
      <c r="A26" s="2"/>
      <c r="B26" s="88" t="s">
        <v>72</v>
      </c>
      <c r="C26" s="39"/>
      <c r="D26" s="39"/>
      <c r="E26" s="39"/>
      <c r="F26" s="39"/>
      <c r="G26" s="39"/>
      <c r="H26" s="39"/>
    </row>
    <row r="27" spans="1:8" ht="12.75">
      <c r="A27" s="2"/>
      <c r="B27" s="41" t="s">
        <v>73</v>
      </c>
      <c r="C27" s="39"/>
      <c r="D27" s="39"/>
      <c r="E27" s="39"/>
      <c r="F27" s="39"/>
      <c r="G27" s="39"/>
      <c r="H27" s="39"/>
    </row>
    <row r="28" spans="1:8" ht="12.75">
      <c r="A28" s="2"/>
      <c r="B28" s="41" t="s">
        <v>74</v>
      </c>
      <c r="C28" s="39"/>
      <c r="D28" s="39"/>
      <c r="E28" s="39"/>
      <c r="F28" s="39"/>
      <c r="G28" s="39"/>
      <c r="H28" s="39"/>
    </row>
    <row r="29" spans="1:8" ht="12.75">
      <c r="A29" s="2"/>
      <c r="B29" s="41" t="s">
        <v>75</v>
      </c>
      <c r="C29" s="39"/>
      <c r="D29" s="39"/>
      <c r="E29" s="39"/>
      <c r="F29" s="39"/>
      <c r="G29" s="39"/>
      <c r="H29" s="39"/>
    </row>
    <row r="30" spans="1:8" ht="12.75">
      <c r="A30" s="2"/>
      <c r="B30" s="41"/>
      <c r="C30" s="39"/>
      <c r="D30" s="39"/>
      <c r="E30" s="39"/>
      <c r="F30" s="39"/>
      <c r="G30" s="39"/>
      <c r="H30" s="39"/>
    </row>
    <row r="31" spans="1:8" ht="18">
      <c r="A31" s="2"/>
      <c r="B31" s="87" t="s">
        <v>76</v>
      </c>
      <c r="C31" s="39"/>
      <c r="D31" s="39"/>
      <c r="E31" s="39"/>
      <c r="F31" s="39"/>
      <c r="G31" s="39"/>
      <c r="H31" s="39"/>
    </row>
    <row r="32" spans="1:8" ht="15.75">
      <c r="A32" s="2"/>
      <c r="B32" s="88" t="s">
        <v>65</v>
      </c>
      <c r="C32" s="39"/>
      <c r="D32" s="39"/>
      <c r="E32" s="39"/>
      <c r="F32" s="39"/>
      <c r="G32" s="39"/>
      <c r="H32" s="39"/>
    </row>
    <row r="33" spans="1:8" ht="12.75">
      <c r="A33" s="2"/>
      <c r="B33" s="41" t="s">
        <v>66</v>
      </c>
      <c r="C33" s="39"/>
      <c r="D33" s="39"/>
      <c r="E33" s="39"/>
      <c r="F33" s="39"/>
      <c r="G33" s="39"/>
      <c r="H33" s="39"/>
    </row>
    <row r="34" spans="1:8" ht="12.75">
      <c r="A34" s="2"/>
      <c r="B34" s="41" t="s">
        <v>77</v>
      </c>
      <c r="C34" s="39"/>
      <c r="D34" s="39"/>
      <c r="E34" s="39"/>
      <c r="F34" s="39"/>
      <c r="G34" s="39"/>
      <c r="H34" s="39"/>
    </row>
    <row r="35" spans="1:8" ht="12.75">
      <c r="A35" s="2"/>
      <c r="B35" s="41" t="s">
        <v>67</v>
      </c>
      <c r="C35" s="39"/>
      <c r="D35" s="39"/>
      <c r="E35" s="39"/>
      <c r="F35" s="39"/>
      <c r="G35" s="39"/>
      <c r="H35" s="39"/>
    </row>
    <row r="36" spans="1:8" ht="15.75">
      <c r="A36" s="2" t="s">
        <v>78</v>
      </c>
      <c r="B36" s="88" t="s">
        <v>68</v>
      </c>
      <c r="C36" s="39"/>
      <c r="D36" s="39"/>
      <c r="E36" s="39"/>
      <c r="F36" s="39"/>
      <c r="G36" s="39"/>
      <c r="H36" s="39"/>
    </row>
    <row r="37" spans="1:8" ht="12.75">
      <c r="A37" s="2"/>
      <c r="B37" s="41" t="s">
        <v>79</v>
      </c>
      <c r="C37" s="39"/>
      <c r="D37" s="39"/>
      <c r="E37" s="39"/>
      <c r="F37" s="39"/>
      <c r="G37" s="39"/>
      <c r="H37" s="39"/>
    </row>
    <row r="38" spans="1:8" ht="12.75">
      <c r="A38" s="2"/>
      <c r="B38" s="41" t="s">
        <v>80</v>
      </c>
      <c r="C38" s="39"/>
      <c r="D38" s="39"/>
      <c r="E38" s="39"/>
      <c r="F38" s="39"/>
      <c r="G38" s="39"/>
      <c r="H38" s="39"/>
    </row>
    <row r="39" spans="1:8" ht="12.75">
      <c r="A39" s="2"/>
      <c r="B39" s="41" t="s">
        <v>81</v>
      </c>
      <c r="C39" s="39"/>
      <c r="D39" s="39"/>
      <c r="E39" s="39"/>
      <c r="F39" s="39"/>
      <c r="G39" s="39"/>
      <c r="H39" s="39"/>
    </row>
    <row r="40" spans="1:8" ht="15.75">
      <c r="A40" s="2"/>
      <c r="B40" s="88" t="s">
        <v>70</v>
      </c>
      <c r="C40" s="39"/>
      <c r="D40" s="39"/>
      <c r="E40" s="39"/>
      <c r="F40" s="39"/>
      <c r="G40" s="39"/>
      <c r="H40" s="39"/>
    </row>
    <row r="41" spans="1:8" ht="12.75">
      <c r="A41" s="2"/>
      <c r="B41" s="41" t="s">
        <v>82</v>
      </c>
      <c r="C41" s="39"/>
      <c r="D41" s="39"/>
      <c r="E41" s="39"/>
      <c r="F41" s="39"/>
      <c r="G41" s="39"/>
      <c r="H41" s="39"/>
    </row>
    <row r="42" spans="1:8" ht="12" customHeight="1">
      <c r="A42" s="2"/>
      <c r="B42" s="88" t="s">
        <v>72</v>
      </c>
      <c r="C42" s="39"/>
      <c r="D42" s="39"/>
      <c r="E42" s="39"/>
      <c r="F42" s="39"/>
      <c r="G42" s="39"/>
      <c r="H42" s="39"/>
    </row>
    <row r="43" spans="1:8" ht="12.75">
      <c r="A43" s="2"/>
      <c r="B43" s="41" t="s">
        <v>83</v>
      </c>
      <c r="C43" s="39"/>
      <c r="D43" s="39"/>
      <c r="E43" s="39"/>
      <c r="F43" s="39"/>
      <c r="G43" s="39"/>
      <c r="H43" s="39"/>
    </row>
    <row r="44" spans="1:8" ht="16.5" customHeight="1">
      <c r="A44" s="2"/>
      <c r="B44" s="41" t="s">
        <v>75</v>
      </c>
      <c r="C44" s="44"/>
      <c r="D44" s="44"/>
      <c r="E44" s="44"/>
      <c r="F44" s="45"/>
      <c r="G44" s="44"/>
      <c r="H44" s="44"/>
    </row>
    <row r="45" spans="1:8" ht="16.5" customHeight="1">
      <c r="A45" s="2"/>
      <c r="B45" s="41"/>
      <c r="C45" s="44"/>
      <c r="D45" s="44"/>
      <c r="E45" s="44"/>
      <c r="F45" s="45"/>
      <c r="H45" s="46"/>
    </row>
    <row r="46" ht="18">
      <c r="B46" s="87" t="s">
        <v>29</v>
      </c>
    </row>
    <row r="47" ht="12.75">
      <c r="B47" s="41" t="s">
        <v>84</v>
      </c>
    </row>
    <row r="48" ht="12.75">
      <c r="B48" s="41" t="s">
        <v>80</v>
      </c>
    </row>
    <row r="49" ht="12.75">
      <c r="B49" s="41" t="s">
        <v>85</v>
      </c>
    </row>
    <row r="51" ht="18">
      <c r="B51" s="87" t="s">
        <v>86</v>
      </c>
    </row>
    <row r="52" spans="2:12" ht="12.75">
      <c r="B52" s="137" t="s">
        <v>87</v>
      </c>
      <c r="C52" s="137"/>
      <c r="D52" s="137"/>
      <c r="E52" s="138" t="s">
        <v>88</v>
      </c>
      <c r="F52" s="138"/>
      <c r="G52" s="138"/>
      <c r="H52" s="138"/>
      <c r="I52" s="138"/>
      <c r="J52" s="138"/>
      <c r="K52" s="138"/>
      <c r="L52" s="138"/>
    </row>
    <row r="53" spans="2:14" ht="12.75">
      <c r="B53" s="136" t="e">
        <v>#VALUE!</v>
      </c>
      <c r="C53" s="136"/>
      <c r="D53" s="136"/>
      <c r="E53" s="139" t="s">
        <v>89</v>
      </c>
      <c r="F53" s="139"/>
      <c r="G53" s="139"/>
      <c r="H53" s="139"/>
      <c r="I53" s="139"/>
      <c r="J53" s="139"/>
      <c r="K53" s="139"/>
      <c r="L53" s="139"/>
      <c r="M53" s="139"/>
      <c r="N53" s="139"/>
    </row>
    <row r="54" spans="2:5" ht="12.75">
      <c r="B54" s="90"/>
      <c r="C54" s="90"/>
      <c r="D54" s="90"/>
      <c r="E54" s="41"/>
    </row>
    <row r="55" spans="2:14" ht="12.75" customHeight="1">
      <c r="B55" s="136" t="s">
        <v>90</v>
      </c>
      <c r="C55" s="136"/>
      <c r="D55" s="136"/>
      <c r="E55" s="140" t="s">
        <v>91</v>
      </c>
      <c r="F55" s="140"/>
      <c r="G55" s="140"/>
      <c r="H55" s="140"/>
      <c r="I55" s="140"/>
      <c r="J55" s="140"/>
      <c r="K55" s="140"/>
      <c r="L55" s="140"/>
      <c r="M55" s="140"/>
      <c r="N55" s="140"/>
    </row>
    <row r="56" spans="5:14" ht="12.75">
      <c r="E56" s="140"/>
      <c r="F56" s="140"/>
      <c r="G56" s="140"/>
      <c r="H56" s="140"/>
      <c r="I56" s="140"/>
      <c r="J56" s="140"/>
      <c r="K56" s="140"/>
      <c r="L56" s="140"/>
      <c r="M56" s="140"/>
      <c r="N56" s="140"/>
    </row>
    <row r="57" spans="5:14" ht="12.75">
      <c r="E57" s="140"/>
      <c r="F57" s="140"/>
      <c r="G57" s="140"/>
      <c r="H57" s="140"/>
      <c r="I57" s="140"/>
      <c r="J57" s="140"/>
      <c r="K57" s="140"/>
      <c r="L57" s="140"/>
      <c r="M57" s="140"/>
      <c r="N57" s="140"/>
    </row>
  </sheetData>
  <sheetProtection password="B2B1" sheet="1" objects="1" scenarios="1"/>
  <mergeCells count="6">
    <mergeCell ref="B55:D55"/>
    <mergeCell ref="B52:D52"/>
    <mergeCell ref="E52:L52"/>
    <mergeCell ref="B53:D53"/>
    <mergeCell ref="E53:N53"/>
    <mergeCell ref="E55:N57"/>
  </mergeCells>
  <hyperlinks>
    <hyperlink ref="C7" r:id="rId1" display="http://w3-103.ibm.com/software/xl/portal/content?synKey=F342564L34646N24"/>
  </hyperlink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55658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9"/>
  <sheetViews>
    <sheetView showGridLines="0" tabSelected="1" workbookViewId="0" topLeftCell="A1">
      <selection activeCell="G43" sqref="G43"/>
    </sheetView>
  </sheetViews>
  <sheetFormatPr defaultColWidth="9.140625" defaultRowHeight="12.75" outlineLevelRow="1"/>
  <cols>
    <col min="1" max="1" width="9.8515625" style="1" customWidth="1"/>
    <col min="2" max="2" width="11.00390625" style="1" customWidth="1"/>
    <col min="3" max="3" width="10.57421875" style="1" customWidth="1"/>
    <col min="4" max="4" width="11.28125" style="1" customWidth="1"/>
    <col min="5" max="5" width="12.140625" style="1" customWidth="1"/>
    <col min="6" max="6" width="7.28125" style="1" customWidth="1"/>
    <col min="7" max="7" width="13.140625" style="1" customWidth="1"/>
    <col min="8" max="8" width="13.57421875" style="1" customWidth="1"/>
    <col min="9" max="9" width="14.140625" style="1" customWidth="1"/>
    <col min="10" max="10" width="11.00390625" style="1" customWidth="1"/>
    <col min="11" max="11" width="10.7109375" style="1" customWidth="1"/>
    <col min="12" max="12" width="10.140625" style="1" customWidth="1"/>
    <col min="13" max="13" width="11.00390625" style="1" customWidth="1"/>
    <col min="14" max="14" width="10.7109375" style="1" customWidth="1"/>
    <col min="15" max="15" width="10.28125" style="1" customWidth="1"/>
    <col min="16" max="16" width="10.421875" style="1" customWidth="1"/>
    <col min="17" max="16384" width="9.140625" style="1" customWidth="1"/>
  </cols>
  <sheetData>
    <row r="1" ht="12.75"/>
    <row r="2" spans="2:14" s="2" customFormat="1" ht="12.75" customHeight="1">
      <c r="B2" s="7"/>
      <c r="C2" s="7"/>
      <c r="D2" s="7"/>
      <c r="E2" s="7"/>
      <c r="F2" s="7"/>
      <c r="G2" s="7"/>
      <c r="H2" s="7"/>
      <c r="I2" s="7"/>
      <c r="J2" s="3"/>
      <c r="K2" s="3"/>
      <c r="L2" s="3"/>
      <c r="M2" s="3"/>
      <c r="N2" s="4"/>
    </row>
    <row r="3" spans="1:14" s="2" customFormat="1" ht="12.75">
      <c r="A3" s="5"/>
      <c r="B3" s="7"/>
      <c r="C3" s="7"/>
      <c r="D3" s="7"/>
      <c r="E3" s="7"/>
      <c r="F3" s="7"/>
      <c r="G3" s="7"/>
      <c r="H3" s="7"/>
      <c r="I3" s="7"/>
      <c r="J3" s="3"/>
      <c r="K3" s="3"/>
      <c r="L3" s="3"/>
      <c r="M3" s="3"/>
      <c r="N3" s="4"/>
    </row>
    <row r="4" spans="1:14" s="2" customFormat="1" ht="12.75">
      <c r="A4" s="5"/>
      <c r="B4" s="7"/>
      <c r="C4" s="7"/>
      <c r="D4" s="7"/>
      <c r="E4" s="7"/>
      <c r="F4" s="7"/>
      <c r="G4" s="7"/>
      <c r="H4" s="7"/>
      <c r="I4" s="7"/>
      <c r="J4" s="3"/>
      <c r="K4" s="3"/>
      <c r="L4" s="3"/>
      <c r="M4" s="3"/>
      <c r="N4" s="4"/>
    </row>
    <row r="5" spans="1:14" ht="16.5" customHeight="1">
      <c r="A5" s="5"/>
      <c r="B5" s="6"/>
      <c r="C5" s="6"/>
      <c r="D5" s="6"/>
      <c r="E5" s="6"/>
      <c r="F5" s="6"/>
      <c r="G5" s="6"/>
      <c r="H5" s="6"/>
      <c r="I5" s="6"/>
      <c r="J5" s="3"/>
      <c r="K5" s="3"/>
      <c r="L5" s="3"/>
      <c r="M5" s="3"/>
      <c r="N5" s="4"/>
    </row>
    <row r="6" spans="1:14" ht="12.75">
      <c r="A6" s="4"/>
      <c r="B6" s="8" t="s">
        <v>0</v>
      </c>
      <c r="C6" s="4"/>
      <c r="D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4"/>
      <c r="B7" s="8"/>
      <c r="C7" s="9" t="s">
        <v>1</v>
      </c>
      <c r="D7" s="4"/>
      <c r="E7" s="9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4"/>
      <c r="B8" s="8"/>
      <c r="C8" s="9"/>
      <c r="D8" s="4"/>
      <c r="E8" s="9"/>
      <c r="F8" s="4"/>
      <c r="G8" s="4"/>
      <c r="H8" s="4"/>
      <c r="I8" s="4"/>
      <c r="J8" s="4"/>
      <c r="K8" s="4"/>
      <c r="L8" s="4"/>
      <c r="M8" s="4"/>
      <c r="N8" s="4"/>
    </row>
    <row r="9" spans="2:9" s="10" customFormat="1" ht="13.5" customHeight="1" thickBot="1">
      <c r="B9" s="146" t="s">
        <v>2</v>
      </c>
      <c r="C9" s="147"/>
      <c r="D9" s="147"/>
      <c r="E9" s="147"/>
      <c r="F9" s="147"/>
      <c r="G9" s="147"/>
      <c r="H9" s="147"/>
      <c r="I9" s="147"/>
    </row>
    <row r="10" spans="2:9" s="10" customFormat="1" ht="42" customHeight="1" thickBot="1">
      <c r="B10" s="11" t="s">
        <v>3</v>
      </c>
      <c r="C10" s="12" t="s">
        <v>4</v>
      </c>
      <c r="D10" s="12" t="s">
        <v>5</v>
      </c>
      <c r="E10" s="12" t="s">
        <v>6</v>
      </c>
      <c r="F10" s="13"/>
      <c r="G10" s="12" t="s">
        <v>7</v>
      </c>
      <c r="H10" s="14" t="s">
        <v>8</v>
      </c>
      <c r="I10" s="15"/>
    </row>
    <row r="11" spans="2:9" s="10" customFormat="1" ht="13.5" customHeight="1" thickBot="1">
      <c r="B11" s="16">
        <v>1</v>
      </c>
      <c r="C11" s="17">
        <v>1</v>
      </c>
      <c r="D11" s="18">
        <v>5000</v>
      </c>
      <c r="E11" s="19">
        <v>0.001</v>
      </c>
      <c r="F11" s="20"/>
      <c r="G11" s="17">
        <v>1</v>
      </c>
      <c r="H11" s="21">
        <v>5</v>
      </c>
      <c r="I11" s="22"/>
    </row>
    <row r="12" spans="2:9" s="10" customFormat="1" ht="13.5" customHeight="1" thickBot="1">
      <c r="B12" s="23">
        <v>2</v>
      </c>
      <c r="C12" s="24">
        <v>5001</v>
      </c>
      <c r="D12" s="24">
        <v>10000</v>
      </c>
      <c r="E12" s="25">
        <v>0.0008</v>
      </c>
      <c r="F12" s="20"/>
      <c r="G12" s="26">
        <v>6</v>
      </c>
      <c r="H12" s="27">
        <v>9</v>
      </c>
      <c r="I12" s="22"/>
    </row>
    <row r="13" spans="2:9" s="10" customFormat="1" ht="15" customHeight="1" thickBot="1">
      <c r="B13" s="16">
        <v>3</v>
      </c>
      <c r="C13" s="18">
        <v>10001</v>
      </c>
      <c r="D13" s="18">
        <v>25000</v>
      </c>
      <c r="E13" s="19">
        <v>0.0005333</v>
      </c>
      <c r="F13" s="20"/>
      <c r="G13" s="17">
        <v>10</v>
      </c>
      <c r="H13" s="21">
        <v>17</v>
      </c>
      <c r="I13" s="22"/>
    </row>
    <row r="14" spans="2:9" s="10" customFormat="1" ht="13.5" thickBot="1">
      <c r="B14" s="23">
        <v>4</v>
      </c>
      <c r="C14" s="24">
        <v>25001</v>
      </c>
      <c r="D14" s="24">
        <v>50000</v>
      </c>
      <c r="E14" s="25">
        <v>0.0004</v>
      </c>
      <c r="F14" s="20"/>
      <c r="G14" s="26">
        <v>18</v>
      </c>
      <c r="H14" s="27">
        <v>27</v>
      </c>
      <c r="I14" s="22"/>
    </row>
    <row r="15" spans="2:9" s="10" customFormat="1" ht="13.5" customHeight="1" thickBot="1">
      <c r="B15" s="16">
        <v>5</v>
      </c>
      <c r="C15" s="18">
        <v>50001</v>
      </c>
      <c r="D15" s="18">
        <v>75000</v>
      </c>
      <c r="E15" s="19">
        <v>0.00032</v>
      </c>
      <c r="F15" s="20"/>
      <c r="G15" s="17">
        <v>28</v>
      </c>
      <c r="H15" s="21">
        <v>35</v>
      </c>
      <c r="I15" s="22"/>
    </row>
    <row r="16" spans="2:9" s="10" customFormat="1" ht="13.5" customHeight="1" thickBot="1">
      <c r="B16" s="23">
        <v>6</v>
      </c>
      <c r="C16" s="24">
        <v>75001</v>
      </c>
      <c r="D16" s="24">
        <v>100000</v>
      </c>
      <c r="E16" s="25">
        <v>0.0002667</v>
      </c>
      <c r="F16" s="20"/>
      <c r="G16" s="26">
        <v>36</v>
      </c>
      <c r="H16" s="27">
        <v>42</v>
      </c>
      <c r="I16" s="22"/>
    </row>
    <row r="17" spans="2:9" s="10" customFormat="1" ht="15" customHeight="1" thickBot="1">
      <c r="B17" s="28">
        <v>7</v>
      </c>
      <c r="C17" s="29">
        <v>100001</v>
      </c>
      <c r="D17" s="30" t="s">
        <v>9</v>
      </c>
      <c r="E17" s="31">
        <v>0.0001333</v>
      </c>
      <c r="F17" s="32"/>
      <c r="G17" s="30">
        <v>42</v>
      </c>
      <c r="H17" s="33" t="s">
        <v>9</v>
      </c>
      <c r="I17" s="34"/>
    </row>
    <row r="18" spans="2:9" s="10" customFormat="1" ht="15" customHeight="1">
      <c r="B18" s="35"/>
      <c r="C18" s="36"/>
      <c r="D18" s="35"/>
      <c r="E18" s="35"/>
      <c r="F18" s="37"/>
      <c r="G18" s="35"/>
      <c r="H18" s="35"/>
      <c r="I18" s="35"/>
    </row>
    <row r="19" spans="2:9" ht="16.5" customHeight="1">
      <c r="B19" s="38" t="s">
        <v>10</v>
      </c>
      <c r="C19" s="39"/>
      <c r="D19" s="39"/>
      <c r="E19" s="39"/>
      <c r="F19" s="39"/>
      <c r="G19" s="39"/>
      <c r="H19" s="39"/>
      <c r="I19" s="39"/>
    </row>
    <row r="20" spans="1:10" ht="12" customHeight="1">
      <c r="A20" s="2"/>
      <c r="B20" s="38" t="s">
        <v>11</v>
      </c>
      <c r="C20" s="39"/>
      <c r="D20" s="39"/>
      <c r="E20" s="39"/>
      <c r="F20" s="39"/>
      <c r="G20" s="39"/>
      <c r="H20" s="39"/>
      <c r="I20" s="39"/>
      <c r="J20" s="40"/>
    </row>
    <row r="21" spans="1:10" ht="12" customHeight="1">
      <c r="A21" s="2"/>
      <c r="B21" s="41" t="s">
        <v>12</v>
      </c>
      <c r="C21" s="39"/>
      <c r="D21" s="39"/>
      <c r="E21" s="39"/>
      <c r="F21" s="39"/>
      <c r="G21" s="39"/>
      <c r="H21" s="39"/>
      <c r="I21" s="39"/>
      <c r="J21" s="40"/>
    </row>
    <row r="22" spans="1:10" ht="12" customHeight="1">
      <c r="A22" s="2"/>
      <c r="B22" s="41"/>
      <c r="C22" s="39"/>
      <c r="D22" s="39"/>
      <c r="E22" s="39"/>
      <c r="F22" s="39"/>
      <c r="G22" s="39"/>
      <c r="H22" s="39"/>
      <c r="I22" s="39"/>
      <c r="J22" s="40"/>
    </row>
    <row r="23" spans="1:10" ht="15.75">
      <c r="A23" s="2"/>
      <c r="B23" s="42" t="s">
        <v>13</v>
      </c>
      <c r="C23" s="39"/>
      <c r="D23" s="39"/>
      <c r="E23" s="39"/>
      <c r="F23" s="39"/>
      <c r="G23" s="39"/>
      <c r="H23" s="39"/>
      <c r="I23" s="39"/>
      <c r="J23" s="40"/>
    </row>
    <row r="24" spans="1:10" ht="16.5" customHeight="1">
      <c r="A24" s="2"/>
      <c r="B24" s="43" t="s">
        <v>14</v>
      </c>
      <c r="C24" s="44"/>
      <c r="D24" s="44"/>
      <c r="E24" s="44"/>
      <c r="F24" s="45"/>
      <c r="G24" s="44"/>
      <c r="H24" s="44"/>
      <c r="I24" s="44"/>
      <c r="J24" s="40"/>
    </row>
    <row r="25" spans="1:10" ht="16.5" customHeight="1" thickBot="1">
      <c r="A25" s="2"/>
      <c r="B25" s="44"/>
      <c r="C25" s="44"/>
      <c r="D25" s="44"/>
      <c r="E25" s="44"/>
      <c r="F25" s="45"/>
      <c r="H25" s="46"/>
      <c r="I25" s="46"/>
      <c r="J25" s="47"/>
    </row>
    <row r="26" spans="1:10" ht="16.5" customHeight="1" thickBot="1">
      <c r="A26" s="2"/>
      <c r="B26" s="48" t="s">
        <v>15</v>
      </c>
      <c r="C26" s="43" t="s">
        <v>16</v>
      </c>
      <c r="D26" s="43"/>
      <c r="F26" s="49"/>
      <c r="G26" s="50"/>
      <c r="H26" s="43"/>
      <c r="I26" s="44"/>
      <c r="J26" s="40"/>
    </row>
    <row r="27" spans="1:10" ht="16.5" customHeight="1" thickBot="1">
      <c r="A27" s="2"/>
      <c r="B27" s="44"/>
      <c r="C27" s="43" t="s">
        <v>17</v>
      </c>
      <c r="D27" s="43"/>
      <c r="G27" s="51">
        <f>ROUNDUP(SUM(F48:F59),0)</f>
        <v>0</v>
      </c>
      <c r="H27" s="43"/>
      <c r="I27" s="43"/>
      <c r="J27" s="40"/>
    </row>
    <row r="28" spans="1:10" ht="16.5" customHeight="1" thickBot="1">
      <c r="A28" s="2"/>
      <c r="B28" s="44"/>
      <c r="C28" s="43"/>
      <c r="D28" s="43"/>
      <c r="E28" s="42" t="s">
        <v>18</v>
      </c>
      <c r="G28" s="52" t="s">
        <v>9</v>
      </c>
      <c r="H28" s="43"/>
      <c r="I28" s="43"/>
      <c r="J28" s="40"/>
    </row>
    <row r="29" spans="1:10" ht="16.5" customHeight="1" thickBot="1">
      <c r="A29" s="2"/>
      <c r="B29" s="48" t="s">
        <v>19</v>
      </c>
      <c r="C29" s="43" t="s">
        <v>20</v>
      </c>
      <c r="D29" s="43"/>
      <c r="G29" s="50"/>
      <c r="H29" s="43"/>
      <c r="I29" s="43"/>
      <c r="J29" s="40"/>
    </row>
    <row r="30" spans="1:10" ht="16.5" customHeight="1" thickBot="1">
      <c r="A30" s="2"/>
      <c r="B30" s="44"/>
      <c r="C30" s="43" t="s">
        <v>21</v>
      </c>
      <c r="D30" s="43"/>
      <c r="G30" s="53">
        <f>IF(G29&gt;0.001,SUM(I48:I57),0)</f>
        <v>0</v>
      </c>
      <c r="H30" s="43"/>
      <c r="I30" s="43"/>
      <c r="J30" s="40"/>
    </row>
    <row r="31" spans="1:10" ht="16.5" thickBot="1">
      <c r="A31" s="2"/>
      <c r="B31" s="44"/>
      <c r="C31" s="43"/>
      <c r="D31" s="43"/>
      <c r="E31" s="42" t="s">
        <v>22</v>
      </c>
      <c r="G31" s="52" t="s">
        <v>23</v>
      </c>
      <c r="H31" s="43"/>
      <c r="I31" s="43"/>
      <c r="J31" s="40"/>
    </row>
    <row r="32" spans="1:10" ht="16.5" customHeight="1" thickBot="1">
      <c r="A32" s="2"/>
      <c r="B32" s="48" t="s">
        <v>24</v>
      </c>
      <c r="C32" s="43" t="s">
        <v>25</v>
      </c>
      <c r="D32" s="43"/>
      <c r="G32" s="54">
        <f>G26-G30</f>
        <v>0</v>
      </c>
      <c r="H32" s="43"/>
      <c r="I32" s="43"/>
      <c r="J32" s="40"/>
    </row>
    <row r="33" spans="1:10" ht="15" customHeight="1" thickBot="1">
      <c r="A33" s="2"/>
      <c r="B33" s="48"/>
      <c r="C33" s="43"/>
      <c r="D33" s="43"/>
      <c r="G33" s="55"/>
      <c r="H33" s="43"/>
      <c r="I33" s="43"/>
      <c r="J33" s="40"/>
    </row>
    <row r="34" spans="1:10" ht="16.5" customHeight="1" thickBot="1">
      <c r="A34" s="2"/>
      <c r="B34" s="48" t="s">
        <v>26</v>
      </c>
      <c r="C34" s="43" t="s">
        <v>27</v>
      </c>
      <c r="D34" s="43"/>
      <c r="G34" s="56">
        <f>G27-G29</f>
        <v>0</v>
      </c>
      <c r="H34" s="43"/>
      <c r="I34" s="43"/>
      <c r="J34" s="40"/>
    </row>
    <row r="35" spans="1:10" ht="16.5" customHeight="1">
      <c r="A35" s="2"/>
      <c r="B35" s="44"/>
      <c r="C35" s="43"/>
      <c r="D35" s="43"/>
      <c r="E35" s="43"/>
      <c r="G35" s="43"/>
      <c r="H35" s="43"/>
      <c r="I35" s="43"/>
      <c r="J35" s="40"/>
    </row>
    <row r="36" spans="1:10" ht="18.75" customHeight="1">
      <c r="A36" s="2"/>
      <c r="B36" s="44"/>
      <c r="C36" s="43"/>
      <c r="D36" s="43"/>
      <c r="E36" s="43"/>
      <c r="G36" s="57" t="s">
        <v>28</v>
      </c>
      <c r="H36" s="43"/>
      <c r="I36" s="43"/>
      <c r="J36" s="40"/>
    </row>
    <row r="37" spans="1:10" ht="18.75" customHeight="1">
      <c r="A37" s="2"/>
      <c r="C37" s="43"/>
      <c r="D37" s="43"/>
      <c r="E37" s="43"/>
      <c r="G37" s="58">
        <f>IF(G34&lt;0,"****   STOP, Fix input in red shaded cell above (G29)****","")</f>
      </c>
      <c r="H37" s="43"/>
      <c r="I37" s="43"/>
      <c r="J37" s="40"/>
    </row>
    <row r="38" spans="1:10" ht="18.75" customHeight="1">
      <c r="A38" s="2"/>
      <c r="B38" s="42" t="s">
        <v>29</v>
      </c>
      <c r="C38" s="43"/>
      <c r="D38" s="43"/>
      <c r="E38" s="43"/>
      <c r="G38" s="58"/>
      <c r="H38" s="43"/>
      <c r="I38" s="43"/>
      <c r="J38" s="40"/>
    </row>
    <row r="39" spans="1:10" ht="18.75" customHeight="1">
      <c r="A39" s="2"/>
      <c r="B39" s="43" t="s">
        <v>30</v>
      </c>
      <c r="C39" s="43"/>
      <c r="D39" s="43"/>
      <c r="E39" s="43"/>
      <c r="G39" s="58"/>
      <c r="H39" s="43"/>
      <c r="I39" s="43"/>
      <c r="J39" s="40"/>
    </row>
    <row r="40" spans="1:10" ht="9.75" customHeight="1" thickBot="1">
      <c r="A40" s="2"/>
      <c r="B40" s="43"/>
      <c r="C40" s="43"/>
      <c r="D40" s="43"/>
      <c r="E40" s="43"/>
      <c r="G40" s="58"/>
      <c r="H40" s="43"/>
      <c r="I40" s="43"/>
      <c r="J40" s="40"/>
    </row>
    <row r="41" spans="1:10" ht="18.75" customHeight="1" thickBot="1">
      <c r="A41" s="2"/>
      <c r="B41" s="43"/>
      <c r="C41" s="43" t="s">
        <v>31</v>
      </c>
      <c r="D41" s="43"/>
      <c r="E41" s="43"/>
      <c r="G41" s="50"/>
      <c r="H41" s="43"/>
      <c r="I41" s="43"/>
      <c r="J41" s="40"/>
    </row>
    <row r="42" spans="1:10" ht="17.25" customHeight="1" thickBot="1">
      <c r="A42" s="2"/>
      <c r="B42" s="43"/>
      <c r="C42" s="43" t="s">
        <v>32</v>
      </c>
      <c r="D42" s="43"/>
      <c r="E42" s="43"/>
      <c r="F42" s="59"/>
      <c r="G42" s="53">
        <f>IF(G41&gt;0.001,SUM(L48:L59),0)</f>
        <v>0</v>
      </c>
      <c r="H42" s="43"/>
      <c r="I42" s="43"/>
      <c r="J42" s="40"/>
    </row>
    <row r="43" spans="1:12" ht="17.25" customHeight="1">
      <c r="A43" s="2"/>
      <c r="B43" s="43"/>
      <c r="C43" s="43"/>
      <c r="D43" s="43"/>
      <c r="E43" s="43"/>
      <c r="F43" s="59"/>
      <c r="G43" s="60"/>
      <c r="H43" s="43"/>
      <c r="I43" s="43"/>
      <c r="J43" s="40"/>
      <c r="K43"/>
      <c r="L43"/>
    </row>
    <row r="44" spans="1:10" ht="16.5" customHeight="1">
      <c r="A44" s="2"/>
      <c r="B44" s="43" t="s">
        <v>33</v>
      </c>
      <c r="C44" s="44"/>
      <c r="D44" s="44"/>
      <c r="E44" s="44"/>
      <c r="F44" s="44"/>
      <c r="G44" s="44"/>
      <c r="H44" s="44"/>
      <c r="I44" s="44"/>
      <c r="J44" s="40"/>
    </row>
    <row r="45" spans="1:7" ht="15" customHeight="1" hidden="1" outlineLevel="1">
      <c r="A45" s="61"/>
      <c r="E45" s="40"/>
      <c r="F45" s="40"/>
      <c r="G45" s="40"/>
    </row>
    <row r="46" spans="1:17" ht="18" customHeight="1" hidden="1" outlineLevel="1" thickBot="1">
      <c r="A46" s="61"/>
      <c r="E46" s="40"/>
      <c r="F46" s="40"/>
      <c r="G46" s="40"/>
      <c r="N46" s="40"/>
      <c r="O46" s="40"/>
      <c r="P46" s="40"/>
      <c r="Q46" s="40"/>
    </row>
    <row r="47" spans="1:12" ht="39" hidden="1" outlineLevel="1" thickBot="1">
      <c r="A47" s="61"/>
      <c r="B47" s="62" t="s">
        <v>34</v>
      </c>
      <c r="C47" s="63" t="s">
        <v>5</v>
      </c>
      <c r="D47" s="63" t="s">
        <v>35</v>
      </c>
      <c r="E47" s="64" t="s">
        <v>6</v>
      </c>
      <c r="F47" s="65" t="s">
        <v>36</v>
      </c>
      <c r="G47" s="64" t="s">
        <v>37</v>
      </c>
      <c r="H47" s="64" t="s">
        <v>38</v>
      </c>
      <c r="I47" s="65" t="s">
        <v>39</v>
      </c>
      <c r="J47" s="62" t="s">
        <v>37</v>
      </c>
      <c r="K47" s="64" t="s">
        <v>38</v>
      </c>
      <c r="L47" s="65" t="s">
        <v>39</v>
      </c>
    </row>
    <row r="48" spans="1:12" ht="13.5" hidden="1" outlineLevel="1" thickTop="1">
      <c r="A48" s="61"/>
      <c r="B48" s="66">
        <v>1</v>
      </c>
      <c r="C48" s="67">
        <v>5000</v>
      </c>
      <c r="D48" s="68">
        <f>IF(G26&gt;C48,C48,G26)</f>
        <v>0</v>
      </c>
      <c r="E48" s="69">
        <v>0.001</v>
      </c>
      <c r="F48" s="70">
        <f aca="true" t="shared" si="0" ref="F48:F59">IF(D48="","",(D48*E48))</f>
        <v>0</v>
      </c>
      <c r="G48" s="2">
        <f>IF(G29&gt;H48,H48,G29)</f>
        <v>0</v>
      </c>
      <c r="H48" s="67">
        <v>5</v>
      </c>
      <c r="I48" s="49">
        <f aca="true" t="shared" si="1" ref="I48:I59">IF(G48="","",(G48/E48))</f>
        <v>0</v>
      </c>
      <c r="J48" s="66">
        <f>IF(G41&gt;K48,K48,G41)</f>
        <v>0</v>
      </c>
      <c r="K48" s="67">
        <v>5</v>
      </c>
      <c r="L48" s="49">
        <f aca="true" t="shared" si="2" ref="L48:L59">IF(J48="","",(J48/E48))</f>
        <v>0</v>
      </c>
    </row>
    <row r="49" spans="1:12" ht="12.75" hidden="1" outlineLevel="1">
      <c r="A49" s="61"/>
      <c r="B49" s="66">
        <f aca="true" t="shared" si="3" ref="B49:B59">IF(E49&lt;&gt;"",B48+1,"")</f>
        <v>2</v>
      </c>
      <c r="C49" s="67">
        <v>10000</v>
      </c>
      <c r="D49" s="68">
        <f>IF(AND($G$26&gt;C48,C49&lt;&gt;""),(IF($G$26&lt;(1+C49),($G$26-(SUM($D$48:D48))),(($G$26-C48)-($G$26-C49)))),IF(AND($G$26&gt;C48,C48&gt;0.001),($G$26-C48),""))</f>
      </c>
      <c r="E49" s="69">
        <v>0.0008</v>
      </c>
      <c r="F49" s="70">
        <f t="shared" si="0"/>
      </c>
      <c r="G49" s="2">
        <f>IF(AND($G$29&gt;H48,H49&lt;&gt;""),(IF($G$29&lt;(1+H49),($G$29-(SUM($G$48:G48))),(($G$29-H48)-($G$29-H49)))),IF(AND($G$29&gt;H48,H48&gt;0.001),($G$29-H48),""))</f>
      </c>
      <c r="H49" s="67">
        <v>9</v>
      </c>
      <c r="I49" s="49">
        <f t="shared" si="1"/>
      </c>
      <c r="J49" s="66">
        <f>IF(AND($G$41&gt;K48,K49&lt;&gt;""),(IF($G$41&lt;(1+K49),($G$41-(SUM($J$48:J48))),(($G$41-K48)-($G$41-K49)))),IF(AND($G$41&gt;K48,K48&gt;0.001),($G$41-K48),""))</f>
      </c>
      <c r="K49" s="67">
        <v>9</v>
      </c>
      <c r="L49" s="49">
        <f t="shared" si="2"/>
      </c>
    </row>
    <row r="50" spans="1:12" ht="12.75" hidden="1" outlineLevel="1">
      <c r="A50" s="61"/>
      <c r="B50" s="66">
        <f t="shared" si="3"/>
        <v>3</v>
      </c>
      <c r="C50" s="71">
        <v>25000</v>
      </c>
      <c r="D50" s="68">
        <f>IF(AND($G$26&gt;C49,C50&lt;&gt;""),(IF($G$26&lt;(1+C50),($G$26-(SUM($D$48:D49))),(($G$26-C49)-($G$26-C50)))),IF(AND($G$26&gt;C49,C49&gt;0.001),($G$26-C49),""))</f>
      </c>
      <c r="E50" s="69">
        <v>0.0005333</v>
      </c>
      <c r="F50" s="70">
        <f t="shared" si="0"/>
      </c>
      <c r="G50" s="2">
        <f>IF(AND($G$29&gt;H49,H50&lt;&gt;""),(IF($G$29&lt;(1+H50),($G$29-(SUM($G$48:G49))),(($G$29-H49)-($G$29-H50)))),IF(AND($G$29&gt;H49,H49&gt;0.001),($G$29-H49),""))</f>
      </c>
      <c r="H50" s="71">
        <v>17</v>
      </c>
      <c r="I50" s="49">
        <f t="shared" si="1"/>
      </c>
      <c r="J50" s="66">
        <f>IF(AND($G$41&gt;K49,K50&lt;&gt;""),(IF($G$41&lt;(1+K50),($G$41-(SUM($J$48:J49))),(($G$41-K49)-($G$41-K50)))),IF(AND($G$41&gt;K49,K49&gt;0.001),($G$41-K49),""))</f>
      </c>
      <c r="K50" s="71">
        <v>17</v>
      </c>
      <c r="L50" s="49">
        <f t="shared" si="2"/>
      </c>
    </row>
    <row r="51" spans="1:12" ht="12.75" customHeight="1" hidden="1" outlineLevel="1">
      <c r="A51" s="61"/>
      <c r="B51" s="66">
        <f t="shared" si="3"/>
        <v>4</v>
      </c>
      <c r="C51" s="71">
        <v>50000</v>
      </c>
      <c r="D51" s="68">
        <f>IF(AND($G$26&gt;C50,C51&lt;&gt;""),(IF($G$26&lt;(1+C51),($G$26-(SUM($D$48:D50))),(($G$26-C50)-($G$26-C51)))),IF(AND($G$26&gt;C50,C50&gt;0.001),($G$26-C50),""))</f>
      </c>
      <c r="E51" s="69">
        <v>0.0004</v>
      </c>
      <c r="F51" s="70">
        <f t="shared" si="0"/>
      </c>
      <c r="G51" s="2">
        <f>IF(AND($G$29&gt;H50,H51&lt;&gt;""),(IF($G$29&lt;(1+H51),($G$29-(SUM($G$48:G50))),(($G$29-H50)-($G$29-H51)))),IF(AND($G$29&gt;H50,H50&gt;0.001),($G$29-H50),""))</f>
      </c>
      <c r="H51" s="71">
        <v>27</v>
      </c>
      <c r="I51" s="49">
        <f t="shared" si="1"/>
      </c>
      <c r="J51" s="66">
        <f>IF(AND($G$41&gt;K50,K51&lt;&gt;""),(IF($G$41&lt;(1+K51),($G$41-(SUM($J$48:J50))),(($G$41-K50)-($G$41-K51)))),IF(AND($G$41&gt;K50,K50&gt;0.001),($G$41-K50),""))</f>
      </c>
      <c r="K51" s="71">
        <v>27</v>
      </c>
      <c r="L51" s="49">
        <f t="shared" si="2"/>
      </c>
    </row>
    <row r="52" spans="1:12" ht="12.75" hidden="1" outlineLevel="1">
      <c r="A52" s="61"/>
      <c r="B52" s="66">
        <f t="shared" si="3"/>
        <v>5</v>
      </c>
      <c r="C52" s="71">
        <v>75000</v>
      </c>
      <c r="D52" s="68">
        <f>IF(AND($G$26&gt;C51,C52&lt;&gt;""),(IF($G$26&lt;(1+C52),($G$26-(SUM($D$48:D51))),(($G$26-C51)-($G$26-C52)))),IF(AND($G$26&gt;C51,C51&gt;0.001),($G$26-C51),""))</f>
      </c>
      <c r="E52" s="69">
        <v>0.00032</v>
      </c>
      <c r="F52" s="70">
        <f t="shared" si="0"/>
      </c>
      <c r="G52" s="2">
        <f>IF(AND($G$29&gt;H51,H52&lt;&gt;""),(IF($G$29&lt;(1+H52),($G$29-(SUM($G$48:G51))),(($G$29-H51)-($G$29-H52)))),IF(AND($G$29&gt;H51,H51&gt;0.001),($G$29-H51),""))</f>
      </c>
      <c r="H52" s="71">
        <v>35</v>
      </c>
      <c r="I52" s="49">
        <f t="shared" si="1"/>
      </c>
      <c r="J52" s="66">
        <f>IF(AND($G$41&gt;K51,K52&lt;&gt;""),(IF($G$41&lt;(1+K52),($G$41-(SUM($J$48:J51))),(($G$41-K51)-($G$41-K52)))),IF(AND($G$41&gt;K51,K51&gt;0.001),($G$41-K51),""))</f>
      </c>
      <c r="K52" s="71">
        <v>35</v>
      </c>
      <c r="L52" s="49">
        <f t="shared" si="2"/>
      </c>
    </row>
    <row r="53" spans="1:12" ht="12.75" hidden="1" outlineLevel="1">
      <c r="A53" s="61"/>
      <c r="B53" s="66">
        <f t="shared" si="3"/>
        <v>6</v>
      </c>
      <c r="C53" s="71">
        <v>100000</v>
      </c>
      <c r="D53" s="68">
        <f>IF(AND($G$26&gt;C52,C53&lt;&gt;""),(IF($G$26&lt;(1+C53),($G$26-(SUM($D$48:D52))),(($G$26-C52)-($G$26-C53)))),IF(AND($G$26&gt;C52,C52&gt;0.001),($G$26-C52),""))</f>
      </c>
      <c r="E53" s="69">
        <v>0.0002667</v>
      </c>
      <c r="F53" s="70">
        <f t="shared" si="0"/>
      </c>
      <c r="G53" s="2">
        <f>IF(AND($G$29&gt;H52,H53&lt;&gt;""),(IF($G$29&lt;(1+H53),($G$29-(SUM($G$48:G52))),(($G$29-H52)-($G$29-H53)))),IF(AND($G$29&gt;H52,H52&gt;0.001),($G$29-H52),""))</f>
      </c>
      <c r="H53" s="71">
        <v>42</v>
      </c>
      <c r="I53" s="49">
        <f t="shared" si="1"/>
      </c>
      <c r="J53" s="66">
        <f>IF(AND($G$41&gt;K52,K53&lt;&gt;""),(IF($G$41&lt;(1+K53),($G$41-(SUM($J$48:J52))),(($G$41-K52)-($G$41-K53)))),IF(AND($G$41&gt;K52,K52&gt;0.001),($G$41-K52),""))</f>
      </c>
      <c r="K53" s="71">
        <v>42</v>
      </c>
      <c r="L53" s="49">
        <f t="shared" si="2"/>
      </c>
    </row>
    <row r="54" spans="1:12" ht="12.75" hidden="1" outlineLevel="1">
      <c r="A54" s="61"/>
      <c r="B54" s="66">
        <f t="shared" si="3"/>
        <v>7</v>
      </c>
      <c r="C54" s="71"/>
      <c r="D54" s="68">
        <f>IF(AND($G$26&gt;C53,C54&lt;&gt;""),(IF($G$26&lt;(1+C54),($G$26-(SUM($D$48:D53))),(($G$26-C53)-($G$26-C54)))),IF(AND($G$26&gt;C53,C53&gt;0.001),($G$26-C53),""))</f>
      </c>
      <c r="E54" s="69">
        <v>0.0001333</v>
      </c>
      <c r="F54" s="70">
        <f t="shared" si="0"/>
      </c>
      <c r="G54" s="2">
        <f>IF(AND($G$29&gt;H53,H54&lt;&gt;""),(IF($G$29&lt;(1+H54),($G$29-(SUM($G$48:G53))),(($G$29-H53)-($G$29-H54)))),IF(AND($G$29&gt;H53,H53&gt;0.001),($G$29-H53),""))</f>
      </c>
      <c r="H54" s="71"/>
      <c r="I54" s="49">
        <f t="shared" si="1"/>
      </c>
      <c r="J54" s="66">
        <f>IF(AND($G$41&gt;K53,K54&lt;&gt;""),(IF($G$41&lt;(1+K54),($G$41-(SUM($J$48:J53))),(($G$41-K53)-($G$41-K54)))),IF(AND($G$41&gt;K53,K53&gt;0.001),($G$41-K53),""))</f>
      </c>
      <c r="K54" s="71"/>
      <c r="L54" s="49">
        <f t="shared" si="2"/>
      </c>
    </row>
    <row r="55" spans="1:12" ht="12.75" hidden="1" outlineLevel="1">
      <c r="A55" s="61"/>
      <c r="B55" s="66">
        <f t="shared" si="3"/>
      </c>
      <c r="C55" s="72"/>
      <c r="D55" s="68">
        <f>IF(AND($G$26&gt;C54,C55&lt;&gt;""),(IF($G$26&lt;(1+C55),($G$26-(SUM($D$48:D54))),(($G$26-C54)-($G$26-C55)))),IF(AND($G$26&gt;C54,C54&gt;0.001),($G$26-C54),""))</f>
      </c>
      <c r="E55" s="73"/>
      <c r="F55" s="70">
        <f t="shared" si="0"/>
      </c>
      <c r="G55" s="2">
        <f>IF(AND($G$29&gt;H54,H55&lt;&gt;""),(IF($G$29&lt;(1+H55),($G$29-(SUM($G$48:G54))),(($G$29-H54)-($G$29-H55)))),IF(AND($G$29&gt;H54,H54&gt;0.001),($G$29-H54),""))</f>
      </c>
      <c r="H55" s="72"/>
      <c r="I55" s="49">
        <f t="shared" si="1"/>
      </c>
      <c r="J55" s="66">
        <f>IF(AND($G$41&gt;K54,K55&lt;&gt;""),(IF($G$41&lt;(1+K55),($G$41-(SUM($J$48:J54))),(($G$41-K54)-($G$41-K55)))),IF(AND($G$41&gt;K54,K54&gt;0.001),($G$41-K54),""))</f>
      </c>
      <c r="K55" s="72"/>
      <c r="L55" s="49">
        <f t="shared" si="2"/>
      </c>
    </row>
    <row r="56" spans="1:12" ht="12.75" hidden="1" outlineLevel="1">
      <c r="A56" s="61"/>
      <c r="B56" s="66">
        <f t="shared" si="3"/>
      </c>
      <c r="C56" s="72"/>
      <c r="D56" s="68">
        <f>IF(AND($G$26&gt;C55,C56&lt;&gt;""),(IF($G$26&lt;(1+C56),($G$26-(SUM($D$48:D55))),(($G$26-C55)-($G$26-C56)))),IF(AND($G$26&gt;C55,C55&gt;0.001),($G$26-C55),""))</f>
      </c>
      <c r="E56" s="72"/>
      <c r="F56" s="70">
        <f t="shared" si="0"/>
      </c>
      <c r="G56" s="2">
        <f>IF(AND($G$29&gt;H55,H56&lt;&gt;""),(IF($G$29&lt;(1+H56),($G$29-(SUM($G$48:G55))),(($G$29-H55)-($G$29-H56)))),IF(AND($G$29&gt;H55,H55&gt;0.001),($G$29-H55),""))</f>
      </c>
      <c r="H56" s="72"/>
      <c r="I56" s="49">
        <f t="shared" si="1"/>
      </c>
      <c r="J56" s="66">
        <f>IF(AND($G$41&gt;K55,K56&lt;&gt;""),(IF($G$41&lt;(1+K56),($G$41-(SUM($J$48:J55))),(($G$41-K55)-($G$41-K56)))),IF(AND($G$41&gt;K55,K55&gt;0.001),($G$41-K55),""))</f>
      </c>
      <c r="K56" s="72"/>
      <c r="L56" s="49">
        <f t="shared" si="2"/>
      </c>
    </row>
    <row r="57" spans="1:12" ht="12.75" hidden="1" outlineLevel="1">
      <c r="A57" s="61"/>
      <c r="B57" s="66">
        <f t="shared" si="3"/>
      </c>
      <c r="C57" s="72"/>
      <c r="D57" s="68">
        <f>IF(AND($G$26&gt;C56,C57&lt;&gt;""),(IF($G$26&lt;(1+C57),($G$26-(SUM($D$48:D56))),(($G$26-C56)-($G$26-C57)))),IF(AND($G$26&gt;C56,C56&gt;0.001),($G$26-C56),""))</f>
      </c>
      <c r="E57" s="72"/>
      <c r="F57" s="70">
        <f t="shared" si="0"/>
      </c>
      <c r="G57" s="2">
        <f>IF(AND($G$29&gt;H56,H57&lt;&gt;""),(IF($G$29&lt;(1+H57),($G$29-(SUM($G$48:G56))),(($G$29-H56)-($G$29-H57)))),IF(AND($G$29&gt;H56,H56&gt;0.001),($G$29-H56),""))</f>
      </c>
      <c r="H57" s="72"/>
      <c r="I57" s="49">
        <f t="shared" si="1"/>
      </c>
      <c r="J57" s="66">
        <f>IF(AND($G$41&gt;K56,K57&lt;&gt;""),(IF($G$41&lt;(1+K57),($G$41-(SUM($J$48:J56))),(($G$41-K56)-($G$41-K57)))),IF(AND($G$41&gt;K56,K56&gt;0.001),($G$41-K56),""))</f>
      </c>
      <c r="K57" s="72"/>
      <c r="L57" s="49">
        <f t="shared" si="2"/>
      </c>
    </row>
    <row r="58" spans="1:12" ht="12.75" hidden="1" outlineLevel="1">
      <c r="A58" s="61"/>
      <c r="B58" s="66">
        <f t="shared" si="3"/>
      </c>
      <c r="C58" s="72"/>
      <c r="D58" s="68">
        <f>IF(AND($G$26&gt;C57,C58&lt;&gt;""),(IF($G$26&lt;(1+C58),($G$26-(SUM($D$48:D57))),(($G$26-C57)-($G$26-C58)))),IF(AND($G$26&gt;C57,C57&gt;0.001),($G$26-C57),""))</f>
      </c>
      <c r="E58" s="72"/>
      <c r="F58" s="70">
        <f t="shared" si="0"/>
      </c>
      <c r="G58" s="2">
        <f>IF(AND($G$29&gt;H57,H58&lt;&gt;""),(IF($G$29&lt;(1+H58),($G$29-(SUM($G$48:G57))),(($G$29-H57)-($G$29-H58)))),IF(AND($G$29&gt;H57,H57&gt;0.001),($G$29-H57),""))</f>
      </c>
      <c r="H58" s="72"/>
      <c r="I58" s="49">
        <f t="shared" si="1"/>
      </c>
      <c r="J58" s="66">
        <f>IF(AND($G$41&gt;K57,K58&lt;&gt;""),(IF($G$41&lt;(1+K58),($G$41-(SUM($J$48:J57))),(($G$41-K57)-($G$41-K58)))),IF(AND($G$41&gt;K57,K57&gt;0.001),($G$41-K57),""))</f>
      </c>
      <c r="K58" s="72"/>
      <c r="L58" s="49">
        <f t="shared" si="2"/>
      </c>
    </row>
    <row r="59" spans="1:12" ht="13.5" hidden="1" outlineLevel="1" thickBot="1">
      <c r="A59" s="61"/>
      <c r="B59" s="74">
        <f t="shared" si="3"/>
      </c>
      <c r="C59" s="75"/>
      <c r="D59" s="76">
        <f>IF(AND($G$26&gt;C58,C59&lt;&gt;""),(IF($G$26&lt;(1+C59),($G$26-(SUM($D$48:D58))),(($G$26-C58)-($G$26-C59)))),IF(AND($G$26&gt;C58,C58&gt;0.001),($G$26-C58),""))</f>
      </c>
      <c r="E59" s="75"/>
      <c r="F59" s="77">
        <f t="shared" si="0"/>
      </c>
      <c r="G59" s="78">
        <f>IF(AND($G$29&gt;H58,H59&lt;&gt;""),(IF($G$29&lt;(1+H59),($G$29-(SUM($G$48:G58))),(($G$29-H58)-($G$29-H59)))),IF(AND($G$29&gt;H58,H58&gt;0.001),($G$29-H58),""))</f>
      </c>
      <c r="H59" s="75"/>
      <c r="I59" s="79">
        <f t="shared" si="1"/>
      </c>
      <c r="J59" s="74">
        <f>IF(AND($G$41&gt;K58,K59&lt;&gt;""),(IF($G$41&lt;(1+K59),($G$41-(SUM($J$48:J58))),(($G$41-K58)-($G$41-K59)))),IF(AND($G$41&gt;K58,K58&gt;0.001),($G$41-K58),""))</f>
      </c>
      <c r="K59" s="75"/>
      <c r="L59" s="79">
        <f t="shared" si="2"/>
      </c>
    </row>
    <row r="60" spans="1:2" ht="13.5" collapsed="1" thickBot="1">
      <c r="A60" s="61"/>
      <c r="B60" s="41"/>
    </row>
    <row r="61" spans="2:5" ht="13.5" thickBot="1">
      <c r="B61" s="148" t="s">
        <v>40</v>
      </c>
      <c r="C61" s="149"/>
      <c r="D61" s="149"/>
      <c r="E61" s="150"/>
    </row>
    <row r="62" spans="2:5" ht="15.75" customHeight="1" thickBot="1">
      <c r="B62" s="80" t="s">
        <v>41</v>
      </c>
      <c r="C62" s="148" t="s">
        <v>42</v>
      </c>
      <c r="D62" s="149"/>
      <c r="E62" s="150"/>
    </row>
    <row r="63" spans="2:5" ht="13.5" thickBot="1">
      <c r="B63" s="81" t="s">
        <v>43</v>
      </c>
      <c r="C63" s="141" t="s">
        <v>44</v>
      </c>
      <c r="D63" s="142"/>
      <c r="E63" s="143"/>
    </row>
    <row r="64" spans="2:5" ht="13.5" customHeight="1" thickBot="1">
      <c r="B64" s="81" t="s">
        <v>45</v>
      </c>
      <c r="C64" s="141" t="s">
        <v>46</v>
      </c>
      <c r="D64" s="142"/>
      <c r="E64" s="143"/>
    </row>
    <row r="65" spans="2:5" ht="13.5" customHeight="1" thickBot="1">
      <c r="B65" s="81" t="s">
        <v>47</v>
      </c>
      <c r="C65" s="141" t="s">
        <v>48</v>
      </c>
      <c r="D65" s="142"/>
      <c r="E65" s="143"/>
    </row>
    <row r="66" spans="2:5" ht="13.5" customHeight="1" thickBot="1">
      <c r="B66" s="81" t="s">
        <v>49</v>
      </c>
      <c r="C66" s="141" t="s">
        <v>50</v>
      </c>
      <c r="D66" s="142"/>
      <c r="E66" s="143"/>
    </row>
    <row r="67" spans="2:5" ht="13.5" customHeight="1" thickBot="1">
      <c r="B67" s="81" t="s">
        <v>51</v>
      </c>
      <c r="C67" s="141" t="s">
        <v>52</v>
      </c>
      <c r="D67" s="142"/>
      <c r="E67" s="143"/>
    </row>
    <row r="68" spans="2:7" ht="13.5" customHeight="1" thickBot="1">
      <c r="B68" s="81" t="s">
        <v>53</v>
      </c>
      <c r="C68" s="141" t="s">
        <v>54</v>
      </c>
      <c r="D68" s="142"/>
      <c r="E68" s="143"/>
      <c r="F68" s="138"/>
      <c r="G68" s="138"/>
    </row>
    <row r="69" spans="2:7" ht="25.5" customHeight="1" thickBot="1">
      <c r="B69" s="81" t="s">
        <v>55</v>
      </c>
      <c r="C69" s="141" t="s">
        <v>56</v>
      </c>
      <c r="D69" s="144"/>
      <c r="E69" s="145"/>
      <c r="F69" s="138"/>
      <c r="G69" s="138"/>
    </row>
  </sheetData>
  <sheetProtection password="B2B1" sheet="1" objects="1" scenarios="1"/>
  <mergeCells count="11">
    <mergeCell ref="B9:I9"/>
    <mergeCell ref="C67:E67"/>
    <mergeCell ref="C62:E62"/>
    <mergeCell ref="B61:E61"/>
    <mergeCell ref="F68:G69"/>
    <mergeCell ref="C63:E63"/>
    <mergeCell ref="C64:E64"/>
    <mergeCell ref="C65:E65"/>
    <mergeCell ref="C66:E66"/>
    <mergeCell ref="C68:E68"/>
    <mergeCell ref="C69:E69"/>
  </mergeCells>
  <conditionalFormatting sqref="G29">
    <cfRule type="cellIs" priority="1" dxfId="0" operator="greaterThan" stopIfTrue="1">
      <formula>$G$27</formula>
    </cfRule>
  </conditionalFormatting>
  <hyperlinks>
    <hyperlink ref="C7" r:id="rId1" display="http://w3-103.ibm.com/software/xl/portal/content?synKey=F342564L34646N24"/>
  </hyperlinks>
  <printOptions/>
  <pageMargins left="0.75" right="0.75" top="1" bottom="1" header="0.5" footer="0.5"/>
  <pageSetup fitToHeight="1" fitToWidth="1" horizontalDpi="600" verticalDpi="600" orientation="portrait" scale="89" r:id="rId6"/>
  <drawing r:id="rId5"/>
  <legacyDrawing r:id="rId4"/>
  <oleObjects>
    <oleObject progId="Word.Document.8" shapeId="1557834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showGridLines="0" workbookViewId="0" topLeftCell="A1">
      <selection activeCell="F25" sqref="F25"/>
    </sheetView>
  </sheetViews>
  <sheetFormatPr defaultColWidth="9.140625" defaultRowHeight="12.75"/>
  <cols>
    <col min="1" max="1" width="9.140625" style="91" customWidth="1"/>
    <col min="2" max="2" width="8.00390625" style="92" bestFit="1" customWidth="1"/>
    <col min="3" max="3" width="13.57421875" style="92" customWidth="1"/>
    <col min="4" max="4" width="10.7109375" style="92" customWidth="1"/>
    <col min="5" max="5" width="16.57421875" style="92" customWidth="1"/>
    <col min="6" max="6" width="29.8515625" style="92" customWidth="1"/>
    <col min="7" max="7" width="10.140625" style="92" bestFit="1" customWidth="1"/>
    <col min="8" max="8" width="13.28125" style="92" customWidth="1"/>
    <col min="9" max="9" width="12.140625" style="92" bestFit="1" customWidth="1"/>
    <col min="10" max="10" width="15.57421875" style="92" customWidth="1"/>
    <col min="11" max="11" width="15.8515625" style="92" bestFit="1" customWidth="1"/>
    <col min="12" max="16384" width="9.140625" style="91" customWidth="1"/>
  </cols>
  <sheetData>
    <row r="1" ht="13.5" thickBot="1">
      <c r="H1" s="93"/>
    </row>
    <row r="2" spans="1:12" ht="13.5" thickBot="1">
      <c r="A2" s="92"/>
      <c r="B2" s="151" t="s">
        <v>13</v>
      </c>
      <c r="C2" s="152"/>
      <c r="D2" s="152"/>
      <c r="E2" s="152"/>
      <c r="F2" s="152"/>
      <c r="G2" s="153"/>
      <c r="H2" s="93"/>
      <c r="I2" s="154" t="s">
        <v>29</v>
      </c>
      <c r="J2" s="155"/>
      <c r="K2" s="156"/>
      <c r="L2" s="92"/>
    </row>
    <row r="3" spans="1:12" ht="39" thickBot="1">
      <c r="A3" s="92"/>
      <c r="B3" s="129" t="s">
        <v>34</v>
      </c>
      <c r="C3" s="123" t="s">
        <v>4</v>
      </c>
      <c r="D3" s="124" t="s">
        <v>5</v>
      </c>
      <c r="E3" s="94" t="s">
        <v>92</v>
      </c>
      <c r="F3" s="126" t="s">
        <v>6</v>
      </c>
      <c r="G3" s="94" t="s">
        <v>36</v>
      </c>
      <c r="H3" s="93"/>
      <c r="I3" s="129" t="s">
        <v>93</v>
      </c>
      <c r="J3" s="134"/>
      <c r="K3" s="135" t="s">
        <v>94</v>
      </c>
      <c r="L3" s="92"/>
    </row>
    <row r="4" spans="1:12" ht="12.75">
      <c r="A4" s="92"/>
      <c r="B4" s="95">
        <v>1</v>
      </c>
      <c r="C4" s="96">
        <v>1</v>
      </c>
      <c r="D4" s="106">
        <v>5000</v>
      </c>
      <c r="E4" s="125">
        <f>'VUE127_Value Unit Converter'!D48</f>
        <v>0</v>
      </c>
      <c r="F4" s="127">
        <v>0.001</v>
      </c>
      <c r="G4" s="125">
        <f>'VUE127_Value Unit Converter'!F48</f>
        <v>0</v>
      </c>
      <c r="H4" s="98"/>
      <c r="I4" s="99">
        <f>'VUE127_Value Unit Converter'!J48</f>
        <v>0</v>
      </c>
      <c r="J4" s="100"/>
      <c r="K4" s="97">
        <f>'VUE127_Value Unit Converter'!L48</f>
        <v>0</v>
      </c>
      <c r="L4" s="92"/>
    </row>
    <row r="5" spans="1:12" ht="12.75">
      <c r="A5" s="92"/>
      <c r="B5" s="101">
        <v>2</v>
      </c>
      <c r="C5" s="107">
        <v>5001</v>
      </c>
      <c r="D5" s="102">
        <v>10000</v>
      </c>
      <c r="E5" s="103">
        <f>'VUE127_Value Unit Converter'!D49</f>
      </c>
      <c r="F5" s="128">
        <v>0.0008</v>
      </c>
      <c r="G5" s="103">
        <f>'VUE127_Value Unit Converter'!F49</f>
      </c>
      <c r="H5" s="98"/>
      <c r="I5" s="99">
        <f>'VUE127_Value Unit Converter'!J49</f>
      </c>
      <c r="J5" s="104"/>
      <c r="K5" s="103">
        <f>'VUE127_Value Unit Converter'!L49</f>
      </c>
      <c r="L5" s="92"/>
    </row>
    <row r="6" spans="1:12" ht="12.75">
      <c r="A6" s="92"/>
      <c r="B6" s="95">
        <v>3</v>
      </c>
      <c r="C6" s="105">
        <v>10001</v>
      </c>
      <c r="D6" s="106">
        <v>25000</v>
      </c>
      <c r="E6" s="103">
        <f>'VUE127_Value Unit Converter'!D50</f>
      </c>
      <c r="F6" s="127">
        <v>0.0005333</v>
      </c>
      <c r="G6" s="103">
        <f>'VUE127_Value Unit Converter'!F50</f>
      </c>
      <c r="H6" s="98"/>
      <c r="I6" s="99">
        <f>'VUE127_Value Unit Converter'!J50</f>
      </c>
      <c r="J6" s="104"/>
      <c r="K6" s="103">
        <f>'VUE127_Value Unit Converter'!L50</f>
      </c>
      <c r="L6" s="92"/>
    </row>
    <row r="7" spans="1:12" ht="12.75">
      <c r="A7" s="92"/>
      <c r="B7" s="101">
        <v>4</v>
      </c>
      <c r="C7" s="107">
        <v>25001</v>
      </c>
      <c r="D7" s="102">
        <v>50000</v>
      </c>
      <c r="E7" s="103">
        <f>'VUE127_Value Unit Converter'!D51</f>
      </c>
      <c r="F7" s="128">
        <v>0.0004</v>
      </c>
      <c r="G7" s="103">
        <f>'VUE127_Value Unit Converter'!F51</f>
      </c>
      <c r="H7" s="108"/>
      <c r="I7" s="99">
        <f>'VUE127_Value Unit Converter'!J51</f>
      </c>
      <c r="J7" s="104"/>
      <c r="K7" s="103">
        <f>'VUE127_Value Unit Converter'!L51</f>
      </c>
      <c r="L7" s="92"/>
    </row>
    <row r="8" spans="1:12" ht="12.75">
      <c r="A8" s="92"/>
      <c r="B8" s="95">
        <v>5</v>
      </c>
      <c r="C8" s="105">
        <v>50001</v>
      </c>
      <c r="D8" s="106">
        <v>75000</v>
      </c>
      <c r="E8" s="103">
        <f>'VUE127_Value Unit Converter'!D52</f>
      </c>
      <c r="F8" s="127">
        <v>0.00032</v>
      </c>
      <c r="G8" s="103">
        <f>'VUE127_Value Unit Converter'!F52</f>
      </c>
      <c r="H8" s="108"/>
      <c r="I8" s="99">
        <f>'VUE127_Value Unit Converter'!J52</f>
      </c>
      <c r="J8" s="104"/>
      <c r="K8" s="103">
        <f>'VUE127_Value Unit Converter'!L52</f>
      </c>
      <c r="L8" s="92"/>
    </row>
    <row r="9" spans="1:12" ht="12.75">
      <c r="A9" s="92"/>
      <c r="B9" s="101">
        <v>6</v>
      </c>
      <c r="C9" s="107">
        <v>75001</v>
      </c>
      <c r="D9" s="102">
        <v>100000</v>
      </c>
      <c r="E9" s="103">
        <f>'VUE127_Value Unit Converter'!D53</f>
      </c>
      <c r="F9" s="128">
        <v>0.0002667</v>
      </c>
      <c r="G9" s="103">
        <f>'VUE127_Value Unit Converter'!F53</f>
      </c>
      <c r="H9" s="108"/>
      <c r="I9" s="99">
        <f>'VUE127_Value Unit Converter'!J53</f>
      </c>
      <c r="J9" s="104"/>
      <c r="K9" s="103">
        <f>'VUE127_Value Unit Converter'!L53</f>
      </c>
      <c r="L9" s="92"/>
    </row>
    <row r="10" spans="1:12" ht="13.5" thickBot="1">
      <c r="A10" s="92"/>
      <c r="B10" s="130">
        <v>7</v>
      </c>
      <c r="C10" s="131">
        <v>100001</v>
      </c>
      <c r="D10" s="132" t="s">
        <v>9</v>
      </c>
      <c r="E10" s="109">
        <f>'VUE127_Value Unit Converter'!D54</f>
      </c>
      <c r="F10" s="133">
        <v>0.0001333</v>
      </c>
      <c r="G10" s="109">
        <f>'VUE127_Value Unit Converter'!F54</f>
      </c>
      <c r="H10" s="108"/>
      <c r="I10" s="110">
        <f>'VUE127_Value Unit Converter'!J54</f>
      </c>
      <c r="J10" s="111"/>
      <c r="K10" s="109">
        <f>'VUE127_Value Unit Converter'!L54</f>
      </c>
      <c r="L10" s="92"/>
    </row>
    <row r="11" spans="1:12" ht="13.5" thickBot="1">
      <c r="A11" s="92"/>
      <c r="C11" s="112"/>
      <c r="H11" s="93"/>
      <c r="L11" s="92"/>
    </row>
    <row r="12" spans="2:11" ht="27.75" customHeight="1" thickBot="1">
      <c r="B12" s="157" t="s">
        <v>95</v>
      </c>
      <c r="C12" s="158"/>
      <c r="D12" s="159"/>
      <c r="E12" s="113">
        <f>SUM(E4:E10)</f>
        <v>0</v>
      </c>
      <c r="F12" s="114" t="s">
        <v>96</v>
      </c>
      <c r="G12" s="115">
        <f>ROUNDUP(SUM(G4:G10),0)</f>
        <v>0</v>
      </c>
      <c r="H12" s="116" t="s">
        <v>97</v>
      </c>
      <c r="I12" s="117">
        <f>SUM(I4:I10)</f>
        <v>0</v>
      </c>
      <c r="J12" s="118" t="s">
        <v>95</v>
      </c>
      <c r="K12" s="115">
        <f>SUM(K4:K10)</f>
        <v>0</v>
      </c>
    </row>
    <row r="13" spans="3:7" ht="16.5" customHeight="1" thickBot="1">
      <c r="C13" s="93"/>
      <c r="F13" s="114" t="s">
        <v>98</v>
      </c>
      <c r="G13" s="119">
        <f>SUM('VUE127_Value Unit Converter'!G48:G59)</f>
        <v>0</v>
      </c>
    </row>
    <row r="14" spans="6:7" ht="18" customHeight="1" thickBot="1">
      <c r="F14" s="120" t="s">
        <v>99</v>
      </c>
      <c r="G14" s="121">
        <f>G12-G13</f>
        <v>0</v>
      </c>
    </row>
    <row r="16" ht="12.75">
      <c r="H16" s="122"/>
    </row>
  </sheetData>
  <sheetProtection password="B2B1" sheet="1" objects="1" scenarios="1"/>
  <mergeCells count="3">
    <mergeCell ref="B2:G2"/>
    <mergeCell ref="I2:K2"/>
    <mergeCell ref="B12:D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Melville T Thorne</dc:creator>
  <cp:keywords/>
  <dc:description/>
  <cp:lastModifiedBy>Melville T Thorne</cp:lastModifiedBy>
  <dcterms:created xsi:type="dcterms:W3CDTF">2011-06-28T19:29:54Z</dcterms:created>
  <dcterms:modified xsi:type="dcterms:W3CDTF">2011-07-08T15:00:43Z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