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Instructions" sheetId="1" r:id="rId1"/>
    <sheet name="VUE130_Value Unit Converter" sheetId="2" r:id="rId2"/>
    <sheet name="Detailed Calculation" sheetId="3" r:id="rId3"/>
  </sheets>
  <definedNames>
    <definedName name="_xlnm.Print_Area" localSheetId="1">'VUE130_Value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<sst xmlns="http://schemas.openxmlformats.org/spreadsheetml/2006/main" count="127" uniqueCount="100">
  <si>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</si>
  <si>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VUE130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</si>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</sst>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000"/>
    <numFmt numFmtId="183" formatCode="0.000000"/>
    <numFmt numFmtId="184" formatCode="0.00000000"/>
    <numFmt numFmtId="185" formatCode="0.000000000"/>
    <numFmt numFmtId="186" formatCode="_(* #,##0.00000000_);_(* \(#,##0.00000000\);_(* &quot;-&quot;??_);_(@_)"/>
    <numFmt numFmtId="187" formatCode="_(* #,##0.000000000_);_(* \(#,##0.000000000\);_(* &quot;-&quot;??_);_(@_)"/>
  </numFmts>
  <fonts count="4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26" fillId="0" borderId="0" xfId="0" applyFont="1" applyAlignment="1">
      <alignment vertical="top" wrapText="1"/>
    </xf>
    <xf numFmtId="0" fontId="28" fillId="8" borderId="10" xfId="0" applyFont="1" applyFill="1" applyBorder="1" applyAlignment="1">
      <alignment horizontal="center" vertical="top" wrapText="1"/>
    </xf>
    <xf numFmtId="0" fontId="28" fillId="8" borderId="11" xfId="0" applyFont="1" applyFill="1" applyBorder="1" applyAlignment="1">
      <alignment horizontal="center" vertical="top" wrapText="1"/>
    </xf>
    <xf numFmtId="0" fontId="28" fillId="21" borderId="11" xfId="0" applyFont="1" applyFill="1" applyBorder="1" applyAlignment="1">
      <alignment horizontal="left" vertical="top" wrapText="1"/>
    </xf>
    <xf numFmtId="0" fontId="28" fillId="8" borderId="1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2" fontId="29" fillId="0" borderId="14" xfId="0" applyNumberFormat="1" applyFont="1" applyBorder="1" applyAlignment="1">
      <alignment horizontal="center" vertical="top" wrapText="1"/>
    </xf>
    <xf numFmtId="0" fontId="29" fillId="21" borderId="14" xfId="0" applyFont="1" applyFill="1" applyBorder="1" applyAlignment="1">
      <alignment vertical="top" wrapText="1"/>
    </xf>
    <xf numFmtId="0" fontId="29" fillId="0" borderId="15" xfId="0" applyFont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20" borderId="13" xfId="0" applyFont="1" applyFill="1" applyBorder="1" applyAlignment="1">
      <alignment horizontal="center" vertical="top" wrapText="1"/>
    </xf>
    <xf numFmtId="0" fontId="29" fillId="20" borderId="14" xfId="0" applyFont="1" applyFill="1" applyBorder="1" applyAlignment="1">
      <alignment horizontal="center" vertical="top" wrapText="1"/>
    </xf>
    <xf numFmtId="2" fontId="29" fillId="20" borderId="14" xfId="0" applyNumberFormat="1" applyFont="1" applyFill="1" applyBorder="1" applyAlignment="1">
      <alignment horizontal="center" vertical="top" wrapText="1"/>
    </xf>
    <xf numFmtId="0" fontId="29" fillId="20" borderId="15" xfId="0" applyFont="1" applyFill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center" vertical="top" wrapText="1"/>
    </xf>
    <xf numFmtId="3" fontId="29" fillId="0" borderId="15" xfId="0" applyNumberFormat="1" applyFont="1" applyBorder="1" applyAlignment="1">
      <alignment horizontal="center" vertical="top" wrapText="1"/>
    </xf>
    <xf numFmtId="3" fontId="29" fillId="20" borderId="14" xfId="0" applyNumberFormat="1" applyFont="1" applyFill="1" applyBorder="1" applyAlignment="1">
      <alignment horizontal="center" vertical="top" wrapText="1"/>
    </xf>
    <xf numFmtId="3" fontId="29" fillId="20" borderId="15" xfId="0" applyNumberFormat="1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9" fillId="0" borderId="17" xfId="0" applyNumberFormat="1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2" fontId="29" fillId="0" borderId="17" xfId="0" applyNumberFormat="1" applyFont="1" applyBorder="1" applyAlignment="1">
      <alignment horizontal="center" vertical="top" wrapText="1"/>
    </xf>
    <xf numFmtId="0" fontId="29" fillId="21" borderId="17" xfId="0" applyFont="1" applyFill="1" applyBorder="1" applyAlignment="1">
      <alignment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3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3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3" fillId="24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23" borderId="20" xfId="0" applyNumberFormat="1" applyFont="1" applyFill="1" applyBorder="1" applyAlignment="1" applyProtection="1">
      <alignment horizontal="center" vertical="center" wrapText="1"/>
      <protection/>
    </xf>
    <xf numFmtId="3" fontId="34" fillId="23" borderId="2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5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6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0" xfId="0" applyFont="1" applyFill="1" applyBorder="1" applyAlignment="1" applyProtection="1">
      <alignment horizontal="center" vertical="center" wrapText="1"/>
      <protection/>
    </xf>
    <xf numFmtId="3" fontId="0" fillId="25" borderId="30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31" xfId="42" applyNumberFormat="1" applyFont="1" applyFill="1" applyBorder="1" applyAlignment="1" applyProtection="1">
      <alignment horizontal="center" vertical="center" wrapText="1"/>
      <protection/>
    </xf>
    <xf numFmtId="3" fontId="0" fillId="25" borderId="32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33" xfId="42" applyNumberFormat="1" applyFont="1" applyFill="1" applyBorder="1" applyAlignment="1" applyProtection="1">
      <alignment horizontal="center" vertical="center" wrapText="1"/>
      <protection/>
    </xf>
    <xf numFmtId="3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top" wrapText="1"/>
    </xf>
    <xf numFmtId="3" fontId="0" fillId="25" borderId="2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3" fontId="0" fillId="25" borderId="35" xfId="0" applyNumberFormat="1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0" borderId="36" xfId="42" applyNumberFormat="1" applyFont="1" applyFill="1" applyBorder="1" applyAlignment="1" applyProtection="1">
      <alignment horizontal="center" vertical="center" wrapText="1"/>
      <protection/>
    </xf>
    <xf numFmtId="0" fontId="25" fillId="20" borderId="37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25" fillId="8" borderId="38" xfId="0" applyFont="1" applyFill="1" applyBorder="1" applyAlignment="1" applyProtection="1">
      <alignment horizontal="center" vertical="center" wrapText="1"/>
      <protection/>
    </xf>
    <xf numFmtId="3" fontId="0" fillId="20" borderId="39" xfId="42" applyNumberFormat="1" applyFont="1" applyFill="1" applyBorder="1" applyAlignment="1" applyProtection="1">
      <alignment horizontal="center" vertical="center" wrapText="1"/>
      <protection/>
    </xf>
    <xf numFmtId="0" fontId="30" fillId="8" borderId="40" xfId="0" applyFont="1" applyFill="1" applyBorder="1" applyAlignment="1">
      <alignment horizontal="center" vertical="top" wrapText="1"/>
    </xf>
    <xf numFmtId="0" fontId="25" fillId="8" borderId="37" xfId="0" applyFont="1" applyFill="1" applyBorder="1" applyAlignment="1" applyProtection="1">
      <alignment horizontal="center" vertical="center" wrapText="1"/>
      <protection/>
    </xf>
    <xf numFmtId="0" fontId="25" fillId="8" borderId="41" xfId="0" applyFont="1" applyFill="1" applyBorder="1" applyAlignment="1" applyProtection="1">
      <alignment horizontal="center" vertical="center" wrapText="1"/>
      <protection/>
    </xf>
    <xf numFmtId="3" fontId="0" fillId="25" borderId="42" xfId="42" applyNumberFormat="1" applyFont="1" applyFill="1" applyBorder="1" applyAlignment="1" applyProtection="1">
      <alignment horizontal="center" vertical="center" wrapText="1"/>
      <protection/>
    </xf>
    <xf numFmtId="0" fontId="40" fillId="0" borderId="31" xfId="0" applyFont="1" applyBorder="1" applyAlignment="1">
      <alignment horizontal="center" vertical="top" wrapText="1"/>
    </xf>
    <xf numFmtId="0" fontId="40" fillId="0" borderId="43" xfId="0" applyFont="1" applyBorder="1" applyAlignment="1">
      <alignment horizontal="center" vertical="top" wrapText="1"/>
    </xf>
    <xf numFmtId="0" fontId="40" fillId="0" borderId="36" xfId="0" applyFont="1" applyBorder="1" applyAlignment="1">
      <alignment horizontal="center" vertical="top" wrapText="1"/>
    </xf>
    <xf numFmtId="2" fontId="40" fillId="0" borderId="44" xfId="0" applyNumberFormat="1" applyFont="1" applyBorder="1" applyAlignment="1">
      <alignment horizontal="center" vertical="top" wrapText="1"/>
    </xf>
    <xf numFmtId="0" fontId="40" fillId="20" borderId="31" xfId="0" applyFont="1" applyFill="1" applyBorder="1" applyAlignment="1">
      <alignment horizontal="center" vertical="top" wrapText="1"/>
    </xf>
    <xf numFmtId="0" fontId="40" fillId="20" borderId="43" xfId="0" applyFont="1" applyFill="1" applyBorder="1" applyAlignment="1">
      <alignment horizontal="center" vertical="top" wrapText="1"/>
    </xf>
    <xf numFmtId="0" fontId="40" fillId="20" borderId="36" xfId="0" applyFont="1" applyFill="1" applyBorder="1" applyAlignment="1">
      <alignment horizontal="center" vertical="top" wrapText="1"/>
    </xf>
    <xf numFmtId="2" fontId="40" fillId="20" borderId="44" xfId="0" applyNumberFormat="1" applyFont="1" applyFill="1" applyBorder="1" applyAlignment="1">
      <alignment horizontal="center" vertical="top" wrapText="1"/>
    </xf>
    <xf numFmtId="3" fontId="40" fillId="0" borderId="36" xfId="0" applyNumberFormat="1" applyFont="1" applyBorder="1" applyAlignment="1">
      <alignment horizontal="center" vertical="top" wrapText="1"/>
    </xf>
    <xf numFmtId="3" fontId="40" fillId="20" borderId="43" xfId="0" applyNumberFormat="1" applyFont="1" applyFill="1" applyBorder="1" applyAlignment="1">
      <alignment horizontal="center" vertical="top" wrapText="1"/>
    </xf>
    <xf numFmtId="3" fontId="40" fillId="20" borderId="36" xfId="0" applyNumberFormat="1" applyFont="1" applyFill="1" applyBorder="1" applyAlignment="1">
      <alignment horizontal="center" vertical="top" wrapText="1"/>
    </xf>
    <xf numFmtId="0" fontId="40" fillId="0" borderId="34" xfId="0" applyFont="1" applyBorder="1" applyAlignment="1">
      <alignment horizontal="center" vertical="top" wrapText="1"/>
    </xf>
    <xf numFmtId="3" fontId="40" fillId="0" borderId="45" xfId="0" applyNumberFormat="1" applyFont="1" applyBorder="1" applyAlignment="1">
      <alignment horizontal="center" vertical="top" wrapText="1"/>
    </xf>
    <xf numFmtId="0" fontId="40" fillId="0" borderId="39" xfId="0" applyFont="1" applyBorder="1" applyAlignment="1">
      <alignment horizontal="center" vertical="top" wrapText="1"/>
    </xf>
    <xf numFmtId="2" fontId="40" fillId="0" borderId="46" xfId="0" applyNumberFormat="1" applyFont="1" applyBorder="1" applyAlignment="1">
      <alignment horizontal="center" vertical="top" wrapText="1"/>
    </xf>
    <xf numFmtId="0" fontId="39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25" fillId="8" borderId="49" xfId="0" applyFont="1" applyFill="1" applyBorder="1" applyAlignment="1">
      <alignment horizontal="center"/>
    </xf>
    <xf numFmtId="0" fontId="25" fillId="8" borderId="50" xfId="0" applyFont="1" applyFill="1" applyBorder="1" applyAlignment="1">
      <alignment horizontal="center"/>
    </xf>
    <xf numFmtId="0" fontId="25" fillId="8" borderId="51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34</xdr:row>
      <xdr:rowOff>38100</xdr:rowOff>
    </xdr:from>
    <xdr:to>
      <xdr:col>6</xdr:col>
      <xdr:colOff>438150</xdr:colOff>
      <xdr:row>35</xdr:row>
      <xdr:rowOff>38100</xdr:rowOff>
    </xdr:to>
    <xdr:sp>
      <xdr:nvSpPr>
        <xdr:cNvPr id="1" name="Line 1"/>
        <xdr:cNvSpPr>
          <a:spLocks/>
        </xdr:cNvSpPr>
      </xdr:nvSpPr>
      <xdr:spPr>
        <a:xfrm>
          <a:off x="4581525" y="6715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">
      <selection activeCell="Q17" sqref="Q17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91"/>
      <c r="C2" s="91"/>
      <c r="D2" s="91"/>
      <c r="E2" s="91"/>
      <c r="F2" s="91"/>
      <c r="G2" s="91"/>
      <c r="H2" s="91"/>
    </row>
    <row r="3" spans="1:8" s="3" customFormat="1" ht="12.75">
      <c r="A3" s="6"/>
      <c r="B3" s="91"/>
      <c r="C3" s="91"/>
      <c r="D3" s="91"/>
      <c r="E3" s="91"/>
      <c r="F3" s="91"/>
      <c r="G3" s="91"/>
      <c r="H3" s="91"/>
    </row>
    <row r="4" spans="1:8" s="3" customFormat="1" ht="12.75">
      <c r="A4" s="6"/>
      <c r="B4" s="91"/>
      <c r="C4" s="91"/>
      <c r="D4" s="91"/>
      <c r="E4" s="91"/>
      <c r="F4" s="91"/>
      <c r="G4" s="91"/>
      <c r="H4" s="91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84" t="s">
        <v>9</v>
      </c>
    </row>
    <row r="10" spans="2:8" ht="16.5" customHeight="1">
      <c r="B10" s="84" t="s">
        <v>57</v>
      </c>
      <c r="C10" s="42"/>
      <c r="D10" s="42"/>
      <c r="E10" s="42"/>
      <c r="F10" s="42"/>
      <c r="G10" s="42"/>
      <c r="H10" s="42"/>
    </row>
    <row r="11" spans="2:8" ht="16.5" customHeight="1">
      <c r="B11" s="44"/>
      <c r="C11" s="42"/>
      <c r="D11" s="42"/>
      <c r="E11" s="42"/>
      <c r="F11" s="42"/>
      <c r="G11" s="42"/>
      <c r="H11" s="42"/>
    </row>
    <row r="12" spans="2:8" ht="16.5" customHeight="1">
      <c r="B12" s="85" t="s">
        <v>58</v>
      </c>
      <c r="C12" s="42"/>
      <c r="D12" s="42"/>
      <c r="E12" s="42"/>
      <c r="F12" s="42"/>
      <c r="G12" s="42"/>
      <c r="H12" s="42"/>
    </row>
    <row r="13" spans="2:8" ht="12.75">
      <c r="B13" s="86" t="s">
        <v>59</v>
      </c>
      <c r="C13" s="87"/>
      <c r="D13" s="42"/>
      <c r="E13" s="42"/>
      <c r="F13" s="42"/>
      <c r="G13" s="42"/>
      <c r="H13" s="42"/>
    </row>
    <row r="14" spans="2:8" ht="12.75">
      <c r="B14" s="88" t="s">
        <v>60</v>
      </c>
      <c r="C14" s="87"/>
      <c r="D14" s="42"/>
      <c r="E14" s="42"/>
      <c r="F14" s="42"/>
      <c r="G14" s="42"/>
      <c r="H14" s="42"/>
    </row>
    <row r="15" spans="2:8" ht="12.75">
      <c r="B15" s="86" t="s">
        <v>61</v>
      </c>
      <c r="C15" s="87"/>
      <c r="D15" s="42"/>
      <c r="E15" s="42"/>
      <c r="F15" s="42"/>
      <c r="G15" s="42"/>
      <c r="H15" s="42"/>
    </row>
    <row r="16" spans="2:8" ht="12.75">
      <c r="B16" s="86"/>
      <c r="C16" s="87"/>
      <c r="D16" s="42"/>
      <c r="E16" s="42"/>
      <c r="F16" s="42"/>
      <c r="G16" s="42"/>
      <c r="H16" s="42"/>
    </row>
    <row r="17" spans="2:8" ht="18.75">
      <c r="B17" s="85" t="s">
        <v>62</v>
      </c>
      <c r="C17" s="42"/>
      <c r="D17" s="42"/>
      <c r="E17" s="42"/>
      <c r="F17" s="42"/>
      <c r="G17" s="42"/>
      <c r="H17" s="42"/>
    </row>
    <row r="18" spans="2:8" ht="18">
      <c r="B18" s="89" t="s">
        <v>63</v>
      </c>
      <c r="C18" s="42"/>
      <c r="D18" s="42"/>
      <c r="E18" s="42"/>
      <c r="F18" s="42"/>
      <c r="G18" s="42"/>
      <c r="H18" s="42"/>
    </row>
    <row r="19" spans="2:8" ht="15.75">
      <c r="B19" s="90" t="s">
        <v>64</v>
      </c>
      <c r="C19" s="42"/>
      <c r="D19" s="42"/>
      <c r="E19" s="42"/>
      <c r="F19" s="42"/>
      <c r="G19" s="42"/>
      <c r="H19" s="42"/>
    </row>
    <row r="20" spans="1:8" ht="12.75">
      <c r="A20" s="3"/>
      <c r="B20" s="44" t="s">
        <v>65</v>
      </c>
      <c r="C20" s="42"/>
      <c r="D20" s="42"/>
      <c r="E20" s="42"/>
      <c r="F20" s="42"/>
      <c r="G20" s="42"/>
      <c r="H20" s="42"/>
    </row>
    <row r="21" spans="1:8" ht="12.75">
      <c r="A21" s="3"/>
      <c r="B21" s="44" t="s">
        <v>66</v>
      </c>
      <c r="C21" s="42"/>
      <c r="D21" s="42"/>
      <c r="E21" s="42"/>
      <c r="F21" s="42"/>
      <c r="G21" s="42"/>
      <c r="H21" s="42"/>
    </row>
    <row r="22" spans="1:8" ht="15.75">
      <c r="A22" s="3"/>
      <c r="B22" s="90" t="s">
        <v>67</v>
      </c>
      <c r="C22" s="42"/>
      <c r="D22" s="42"/>
      <c r="E22" s="42"/>
      <c r="F22" s="42"/>
      <c r="G22" s="42"/>
      <c r="H22" s="42"/>
    </row>
    <row r="23" spans="1:8" ht="12.75">
      <c r="A23" s="3"/>
      <c r="B23" s="44" t="s">
        <v>68</v>
      </c>
      <c r="C23" s="42"/>
      <c r="D23" s="42"/>
      <c r="E23" s="42"/>
      <c r="F23" s="42"/>
      <c r="G23" s="42"/>
      <c r="H23" s="42"/>
    </row>
    <row r="24" spans="1:8" ht="15.75">
      <c r="A24" s="3"/>
      <c r="B24" s="90" t="s">
        <v>69</v>
      </c>
      <c r="C24" s="42"/>
      <c r="D24" s="42"/>
      <c r="E24" s="42"/>
      <c r="F24" s="42"/>
      <c r="G24" s="42"/>
      <c r="H24" s="42"/>
    </row>
    <row r="25" spans="1:8" ht="12.75">
      <c r="A25" s="3"/>
      <c r="B25" s="44" t="s">
        <v>70</v>
      </c>
      <c r="C25" s="42"/>
      <c r="D25" s="42"/>
      <c r="E25" s="42"/>
      <c r="F25" s="42"/>
      <c r="G25" s="42"/>
      <c r="H25" s="42"/>
    </row>
    <row r="26" spans="1:8" ht="15.75">
      <c r="A26" s="3"/>
      <c r="B26" s="90" t="s">
        <v>71</v>
      </c>
      <c r="C26" s="42"/>
      <c r="D26" s="42"/>
      <c r="E26" s="42"/>
      <c r="F26" s="42"/>
      <c r="G26" s="42"/>
      <c r="H26" s="42"/>
    </row>
    <row r="27" spans="1:8" ht="12.75">
      <c r="A27" s="3"/>
      <c r="B27" s="44" t="s">
        <v>72</v>
      </c>
      <c r="C27" s="42"/>
      <c r="D27" s="42"/>
      <c r="E27" s="42"/>
      <c r="F27" s="42"/>
      <c r="G27" s="42"/>
      <c r="H27" s="42"/>
    </row>
    <row r="28" spans="1:8" ht="12.75">
      <c r="A28" s="3"/>
      <c r="B28" s="44" t="s">
        <v>73</v>
      </c>
      <c r="C28" s="42"/>
      <c r="D28" s="42"/>
      <c r="E28" s="42"/>
      <c r="F28" s="42"/>
      <c r="G28" s="42"/>
      <c r="H28" s="42"/>
    </row>
    <row r="29" spans="1:8" ht="12.75">
      <c r="A29" s="3"/>
      <c r="B29" s="44" t="s">
        <v>74</v>
      </c>
      <c r="C29" s="42"/>
      <c r="D29" s="42"/>
      <c r="E29" s="42"/>
      <c r="F29" s="42"/>
      <c r="G29" s="42"/>
      <c r="H29" s="42"/>
    </row>
    <row r="30" spans="1:8" ht="12.75">
      <c r="A30" s="3"/>
      <c r="B30" s="44"/>
      <c r="C30" s="42"/>
      <c r="D30" s="42"/>
      <c r="E30" s="42"/>
      <c r="F30" s="42"/>
      <c r="G30" s="42"/>
      <c r="H30" s="42"/>
    </row>
    <row r="31" spans="1:8" ht="18">
      <c r="A31" s="3"/>
      <c r="B31" s="89" t="s">
        <v>75</v>
      </c>
      <c r="C31" s="42"/>
      <c r="D31" s="42"/>
      <c r="E31" s="42"/>
      <c r="F31" s="42"/>
      <c r="G31" s="42"/>
      <c r="H31" s="42"/>
    </row>
    <row r="32" spans="1:8" ht="15.75">
      <c r="A32" s="3"/>
      <c r="B32" s="90" t="s">
        <v>64</v>
      </c>
      <c r="C32" s="42"/>
      <c r="D32" s="42"/>
      <c r="E32" s="42"/>
      <c r="F32" s="42"/>
      <c r="G32" s="42"/>
      <c r="H32" s="42"/>
    </row>
    <row r="33" spans="1:8" ht="12.75">
      <c r="A33" s="3"/>
      <c r="B33" s="44" t="s">
        <v>65</v>
      </c>
      <c r="C33" s="42"/>
      <c r="D33" s="42"/>
      <c r="E33" s="42"/>
      <c r="F33" s="42"/>
      <c r="G33" s="42"/>
      <c r="H33" s="42"/>
    </row>
    <row r="34" spans="1:8" ht="12.75">
      <c r="A34" s="3"/>
      <c r="B34" s="44" t="s">
        <v>76</v>
      </c>
      <c r="C34" s="42"/>
      <c r="D34" s="42"/>
      <c r="E34" s="42"/>
      <c r="F34" s="42"/>
      <c r="G34" s="42"/>
      <c r="H34" s="42"/>
    </row>
    <row r="35" spans="1:8" ht="12.75">
      <c r="A35" s="3"/>
      <c r="B35" s="44" t="s">
        <v>66</v>
      </c>
      <c r="C35" s="42"/>
      <c r="D35" s="42"/>
      <c r="E35" s="42"/>
      <c r="F35" s="42"/>
      <c r="G35" s="42"/>
      <c r="H35" s="42"/>
    </row>
    <row r="36" spans="1:8" ht="15.75">
      <c r="A36" s="3" t="s">
        <v>77</v>
      </c>
      <c r="B36" s="90" t="s">
        <v>67</v>
      </c>
      <c r="C36" s="42"/>
      <c r="D36" s="42"/>
      <c r="E36" s="42"/>
      <c r="F36" s="42"/>
      <c r="G36" s="42"/>
      <c r="H36" s="42"/>
    </row>
    <row r="37" spans="1:8" ht="12.75">
      <c r="A37" s="3"/>
      <c r="B37" s="44" t="s">
        <v>78</v>
      </c>
      <c r="C37" s="42"/>
      <c r="D37" s="42"/>
      <c r="E37" s="42"/>
      <c r="F37" s="42"/>
      <c r="G37" s="42"/>
      <c r="H37" s="42"/>
    </row>
    <row r="38" spans="1:8" ht="12.75">
      <c r="A38" s="3"/>
      <c r="B38" s="44" t="s">
        <v>79</v>
      </c>
      <c r="C38" s="42"/>
      <c r="D38" s="42"/>
      <c r="E38" s="42"/>
      <c r="F38" s="42"/>
      <c r="G38" s="42"/>
      <c r="H38" s="42"/>
    </row>
    <row r="39" spans="1:8" ht="12.75">
      <c r="A39" s="3"/>
      <c r="B39" s="44" t="s">
        <v>80</v>
      </c>
      <c r="C39" s="42"/>
      <c r="D39" s="42"/>
      <c r="E39" s="42"/>
      <c r="F39" s="42"/>
      <c r="G39" s="42"/>
      <c r="H39" s="42"/>
    </row>
    <row r="40" spans="1:8" ht="15.75">
      <c r="A40" s="3"/>
      <c r="B40" s="90" t="s">
        <v>69</v>
      </c>
      <c r="C40" s="42"/>
      <c r="D40" s="42"/>
      <c r="E40" s="42"/>
      <c r="F40" s="42"/>
      <c r="G40" s="42"/>
      <c r="H40" s="42"/>
    </row>
    <row r="41" spans="1:8" ht="12.75">
      <c r="A41" s="3"/>
      <c r="B41" s="44" t="s">
        <v>81</v>
      </c>
      <c r="C41" s="42"/>
      <c r="D41" s="42"/>
      <c r="E41" s="42"/>
      <c r="F41" s="42"/>
      <c r="G41" s="42"/>
      <c r="H41" s="42"/>
    </row>
    <row r="42" spans="1:8" ht="12" customHeight="1">
      <c r="A42" s="3"/>
      <c r="B42" s="90" t="s">
        <v>71</v>
      </c>
      <c r="C42" s="42"/>
      <c r="D42" s="42"/>
      <c r="E42" s="42"/>
      <c r="F42" s="42"/>
      <c r="G42" s="42"/>
      <c r="H42" s="42"/>
    </row>
    <row r="43" spans="1:8" ht="12.75">
      <c r="A43" s="3"/>
      <c r="B43" s="44" t="s">
        <v>82</v>
      </c>
      <c r="C43" s="42"/>
      <c r="D43" s="42"/>
      <c r="E43" s="42"/>
      <c r="F43" s="42"/>
      <c r="G43" s="42"/>
      <c r="H43" s="42"/>
    </row>
    <row r="44" spans="1:8" ht="16.5" customHeight="1">
      <c r="A44" s="3"/>
      <c r="B44" s="44" t="s">
        <v>74</v>
      </c>
      <c r="C44" s="47"/>
      <c r="D44" s="47"/>
      <c r="E44" s="47"/>
      <c r="F44" s="48"/>
      <c r="G44" s="47"/>
      <c r="H44" s="47"/>
    </row>
    <row r="45" spans="1:8" ht="16.5" customHeight="1">
      <c r="A45" s="3"/>
      <c r="B45" s="44"/>
      <c r="C45" s="47"/>
      <c r="D45" s="47"/>
      <c r="E45" s="47"/>
      <c r="F45" s="48"/>
      <c r="H45" s="49"/>
    </row>
    <row r="46" ht="18">
      <c r="B46" s="89" t="s">
        <v>28</v>
      </c>
    </row>
    <row r="47" ht="12.75">
      <c r="B47" s="44" t="s">
        <v>83</v>
      </c>
    </row>
    <row r="48" ht="12.75">
      <c r="B48" s="44" t="s">
        <v>79</v>
      </c>
    </row>
    <row r="49" ht="12.75">
      <c r="B49" s="44" t="s">
        <v>84</v>
      </c>
    </row>
    <row r="51" ht="18">
      <c r="B51" s="89" t="s">
        <v>85</v>
      </c>
    </row>
    <row r="52" spans="2:12" ht="12.75">
      <c r="B52" s="139" t="s">
        <v>86</v>
      </c>
      <c r="C52" s="139"/>
      <c r="D52" s="139"/>
      <c r="E52" s="140" t="s">
        <v>87</v>
      </c>
      <c r="F52" s="140"/>
      <c r="G52" s="140"/>
      <c r="H52" s="140"/>
      <c r="I52" s="140"/>
      <c r="J52" s="140"/>
      <c r="K52" s="140"/>
      <c r="L52" s="140"/>
    </row>
    <row r="53" spans="2:14" ht="12.75">
      <c r="B53" s="138" t="e">
        <v>#VALUE!</v>
      </c>
      <c r="C53" s="138"/>
      <c r="D53" s="138"/>
      <c r="E53" s="141" t="s">
        <v>88</v>
      </c>
      <c r="F53" s="141"/>
      <c r="G53" s="141"/>
      <c r="H53" s="141"/>
      <c r="I53" s="141"/>
      <c r="J53" s="141"/>
      <c r="K53" s="141"/>
      <c r="L53" s="141"/>
      <c r="M53" s="141"/>
      <c r="N53" s="141"/>
    </row>
    <row r="54" spans="2:5" ht="12.75">
      <c r="B54" s="1"/>
      <c r="C54" s="1"/>
      <c r="D54" s="1"/>
      <c r="E54" s="44"/>
    </row>
    <row r="55" spans="2:14" ht="12.75" customHeight="1">
      <c r="B55" s="138" t="s">
        <v>89</v>
      </c>
      <c r="C55" s="138"/>
      <c r="D55" s="138"/>
      <c r="E55" s="142" t="s">
        <v>90</v>
      </c>
      <c r="F55" s="142"/>
      <c r="G55" s="142"/>
      <c r="H55" s="142"/>
      <c r="I55" s="142"/>
      <c r="J55" s="142"/>
      <c r="K55" s="142"/>
      <c r="L55" s="142"/>
      <c r="M55" s="142"/>
      <c r="N55" s="142"/>
    </row>
    <row r="56" spans="5:14" ht="12.75"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5:14" ht="12.75"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6762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zoomScalePageLayoutView="0" workbookViewId="0" topLeftCell="A1">
      <selection activeCell="M12" sqref="M12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2.140625" style="2" customWidth="1"/>
    <col min="6" max="6" width="7.28125" style="2" customWidth="1"/>
    <col min="7" max="7" width="13.140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8.7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2.75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s="11" customFormat="1" ht="13.5" customHeight="1" thickBot="1">
      <c r="B9" s="143" t="s">
        <v>1</v>
      </c>
      <c r="C9" s="144"/>
      <c r="D9" s="144"/>
      <c r="E9" s="144"/>
      <c r="F9" s="144"/>
      <c r="G9" s="144"/>
      <c r="H9" s="144"/>
      <c r="I9" s="144"/>
    </row>
    <row r="10" spans="2:9" s="11" customFormat="1" ht="42" customHeight="1" thickBot="1">
      <c r="B10" s="12" t="s">
        <v>2</v>
      </c>
      <c r="C10" s="13" t="s">
        <v>3</v>
      </c>
      <c r="D10" s="13" t="s">
        <v>4</v>
      </c>
      <c r="E10" s="13" t="s">
        <v>5</v>
      </c>
      <c r="F10" s="14"/>
      <c r="G10" s="13" t="s">
        <v>6</v>
      </c>
      <c r="H10" s="15" t="s">
        <v>7</v>
      </c>
      <c r="I10" s="16"/>
    </row>
    <row r="11" spans="2:9" s="11" customFormat="1" ht="13.5" customHeight="1" thickBot="1">
      <c r="B11" s="17">
        <v>1</v>
      </c>
      <c r="C11" s="18">
        <v>1</v>
      </c>
      <c r="D11" s="18">
        <v>10</v>
      </c>
      <c r="E11" s="19">
        <v>1</v>
      </c>
      <c r="F11" s="20"/>
      <c r="G11" s="18">
        <v>1</v>
      </c>
      <c r="H11" s="21">
        <v>10</v>
      </c>
      <c r="I11" s="22"/>
    </row>
    <row r="12" spans="2:9" s="11" customFormat="1" ht="13.5" customHeight="1" thickBot="1">
      <c r="B12" s="23">
        <v>2</v>
      </c>
      <c r="C12" s="24">
        <v>11</v>
      </c>
      <c r="D12" s="24">
        <v>100</v>
      </c>
      <c r="E12" s="25">
        <v>0.9</v>
      </c>
      <c r="F12" s="20"/>
      <c r="G12" s="24">
        <v>11</v>
      </c>
      <c r="H12" s="26">
        <v>91</v>
      </c>
      <c r="I12" s="22"/>
    </row>
    <row r="13" spans="2:9" s="11" customFormat="1" ht="15" customHeight="1" thickBot="1">
      <c r="B13" s="17">
        <v>3</v>
      </c>
      <c r="C13" s="18">
        <v>101</v>
      </c>
      <c r="D13" s="18">
        <v>250</v>
      </c>
      <c r="E13" s="19">
        <v>0.75</v>
      </c>
      <c r="F13" s="20"/>
      <c r="G13" s="18">
        <v>92</v>
      </c>
      <c r="H13" s="21">
        <v>204</v>
      </c>
      <c r="I13" s="22"/>
    </row>
    <row r="14" spans="2:9" s="11" customFormat="1" ht="15" customHeight="1" thickBot="1">
      <c r="B14" s="23">
        <v>4</v>
      </c>
      <c r="C14" s="24">
        <v>251</v>
      </c>
      <c r="D14" s="24">
        <v>500</v>
      </c>
      <c r="E14" s="25">
        <v>0.6</v>
      </c>
      <c r="F14" s="20"/>
      <c r="G14" s="24">
        <v>205</v>
      </c>
      <c r="H14" s="26">
        <v>354</v>
      </c>
      <c r="I14" s="22"/>
    </row>
    <row r="15" spans="2:9" s="11" customFormat="1" ht="15" customHeight="1" thickBot="1">
      <c r="B15" s="17">
        <v>5</v>
      </c>
      <c r="C15" s="18">
        <v>501</v>
      </c>
      <c r="D15" s="27">
        <v>5000</v>
      </c>
      <c r="E15" s="19">
        <v>0.45</v>
      </c>
      <c r="F15" s="20"/>
      <c r="G15" s="18">
        <v>354</v>
      </c>
      <c r="H15" s="28">
        <v>2379</v>
      </c>
      <c r="I15" s="22"/>
    </row>
    <row r="16" spans="2:9" s="11" customFormat="1" ht="13.5" thickBot="1">
      <c r="B16" s="23">
        <v>6</v>
      </c>
      <c r="C16" s="29">
        <v>5001</v>
      </c>
      <c r="D16" s="29">
        <v>25000</v>
      </c>
      <c r="E16" s="25">
        <v>0.3</v>
      </c>
      <c r="F16" s="20"/>
      <c r="G16" s="29">
        <v>2379</v>
      </c>
      <c r="H16" s="30">
        <v>8379</v>
      </c>
      <c r="I16" s="22"/>
    </row>
    <row r="17" spans="2:9" s="11" customFormat="1" ht="13.5" customHeight="1" thickBot="1">
      <c r="B17" s="31">
        <v>7</v>
      </c>
      <c r="C17" s="32">
        <v>25001</v>
      </c>
      <c r="D17" s="33" t="s">
        <v>8</v>
      </c>
      <c r="E17" s="34">
        <v>0.15</v>
      </c>
      <c r="F17" s="35"/>
      <c r="G17" s="32">
        <v>8379</v>
      </c>
      <c r="H17" s="36" t="s">
        <v>8</v>
      </c>
      <c r="I17" s="37"/>
    </row>
    <row r="18" spans="2:9" s="11" customFormat="1" ht="15" customHeight="1">
      <c r="B18" s="38"/>
      <c r="C18" s="39"/>
      <c r="D18" s="38"/>
      <c r="E18" s="38"/>
      <c r="F18" s="40"/>
      <c r="G18" s="38"/>
      <c r="H18" s="38"/>
      <c r="I18" s="38"/>
    </row>
    <row r="19" spans="2:9" ht="16.5" customHeight="1">
      <c r="B19" s="41" t="s">
        <v>9</v>
      </c>
      <c r="C19" s="42"/>
      <c r="D19" s="42"/>
      <c r="E19" s="42"/>
      <c r="F19" s="42"/>
      <c r="G19" s="42"/>
      <c r="H19" s="42"/>
      <c r="I19" s="42"/>
    </row>
    <row r="20" spans="1:10" ht="12" customHeight="1">
      <c r="A20" s="3"/>
      <c r="B20" s="41" t="s">
        <v>10</v>
      </c>
      <c r="C20" s="42"/>
      <c r="D20" s="42"/>
      <c r="E20" s="42"/>
      <c r="F20" s="42"/>
      <c r="G20" s="42"/>
      <c r="H20" s="42"/>
      <c r="I20" s="42"/>
      <c r="J20" s="43"/>
    </row>
    <row r="21" spans="1:10" ht="12" customHeight="1">
      <c r="A21" s="3"/>
      <c r="B21" s="44" t="s">
        <v>11</v>
      </c>
      <c r="C21" s="42"/>
      <c r="D21" s="42"/>
      <c r="E21" s="42"/>
      <c r="F21" s="42"/>
      <c r="G21" s="42"/>
      <c r="H21" s="42"/>
      <c r="I21" s="42"/>
      <c r="J21" s="43"/>
    </row>
    <row r="22" spans="1:10" ht="12" customHeight="1">
      <c r="A22" s="3"/>
      <c r="B22" s="44"/>
      <c r="C22" s="42"/>
      <c r="D22" s="42"/>
      <c r="E22" s="42"/>
      <c r="F22" s="42"/>
      <c r="G22" s="42"/>
      <c r="H22" s="42"/>
      <c r="I22" s="42"/>
      <c r="J22" s="43"/>
    </row>
    <row r="23" spans="1:10" ht="15.75">
      <c r="A23" s="3"/>
      <c r="B23" s="45" t="s">
        <v>12</v>
      </c>
      <c r="C23" s="42"/>
      <c r="D23" s="42"/>
      <c r="E23" s="42"/>
      <c r="F23" s="42"/>
      <c r="G23" s="42"/>
      <c r="H23" s="42"/>
      <c r="I23" s="42"/>
      <c r="J23" s="43"/>
    </row>
    <row r="24" spans="1:10" ht="16.5" customHeight="1">
      <c r="A24" s="3"/>
      <c r="B24" s="46" t="s">
        <v>13</v>
      </c>
      <c r="C24" s="47"/>
      <c r="D24" s="47"/>
      <c r="E24" s="47"/>
      <c r="F24" s="48"/>
      <c r="G24" s="47"/>
      <c r="H24" s="47"/>
      <c r="I24" s="47"/>
      <c r="J24" s="43"/>
    </row>
    <row r="25" spans="1:10" ht="16.5" customHeight="1" thickBot="1">
      <c r="A25" s="3"/>
      <c r="B25" s="47"/>
      <c r="C25" s="47"/>
      <c r="D25" s="47"/>
      <c r="E25" s="47"/>
      <c r="F25" s="48"/>
      <c r="H25" s="49"/>
      <c r="I25" s="49"/>
      <c r="J25" s="50"/>
    </row>
    <row r="26" spans="1:10" ht="16.5" customHeight="1" thickBot="1">
      <c r="A26" s="3"/>
      <c r="B26" s="51" t="s">
        <v>14</v>
      </c>
      <c r="C26" s="46" t="s">
        <v>15</v>
      </c>
      <c r="D26" s="46"/>
      <c r="F26" s="52"/>
      <c r="G26" s="53"/>
      <c r="H26" s="46"/>
      <c r="I26" s="47"/>
      <c r="J26" s="43"/>
    </row>
    <row r="27" spans="1:10" ht="16.5" customHeight="1" thickBot="1">
      <c r="A27" s="3"/>
      <c r="B27" s="47"/>
      <c r="C27" s="46" t="s">
        <v>16</v>
      </c>
      <c r="D27" s="46"/>
      <c r="G27" s="54">
        <f>ROUNDUP(SUM(F48:F59),0)</f>
        <v>0</v>
      </c>
      <c r="H27" s="46"/>
      <c r="I27" s="46"/>
      <c r="J27" s="43"/>
    </row>
    <row r="28" spans="1:10" ht="16.5" customHeight="1" thickBot="1">
      <c r="A28" s="3"/>
      <c r="B28" s="47"/>
      <c r="C28" s="46"/>
      <c r="D28" s="46"/>
      <c r="E28" s="45" t="s">
        <v>17</v>
      </c>
      <c r="G28" s="55" t="s">
        <v>8</v>
      </c>
      <c r="H28" s="46"/>
      <c r="I28" s="46"/>
      <c r="J28" s="43"/>
    </row>
    <row r="29" spans="1:10" ht="16.5" customHeight="1" thickBot="1">
      <c r="A29" s="3"/>
      <c r="B29" s="51" t="s">
        <v>18</v>
      </c>
      <c r="C29" s="46" t="s">
        <v>19</v>
      </c>
      <c r="D29" s="46"/>
      <c r="G29" s="53"/>
      <c r="H29" s="46"/>
      <c r="I29" s="46"/>
      <c r="J29" s="43"/>
    </row>
    <row r="30" spans="1:10" ht="16.5" customHeight="1" thickBot="1">
      <c r="A30" s="3"/>
      <c r="B30" s="47"/>
      <c r="C30" s="46" t="s">
        <v>20</v>
      </c>
      <c r="D30" s="46"/>
      <c r="G30" s="56">
        <f>IF(G29&gt;0.001,SUM(I48:I57),0)</f>
        <v>0</v>
      </c>
      <c r="H30" s="46"/>
      <c r="I30" s="46"/>
      <c r="J30" s="43"/>
    </row>
    <row r="31" spans="1:10" ht="16.5" thickBot="1">
      <c r="A31" s="3"/>
      <c r="B31" s="47"/>
      <c r="C31" s="46"/>
      <c r="D31" s="46"/>
      <c r="E31" s="45" t="s">
        <v>21</v>
      </c>
      <c r="G31" s="55" t="s">
        <v>22</v>
      </c>
      <c r="H31" s="46"/>
      <c r="I31" s="46"/>
      <c r="J31" s="43"/>
    </row>
    <row r="32" spans="1:10" ht="16.5" customHeight="1" thickBot="1">
      <c r="A32" s="3"/>
      <c r="B32" s="51" t="s">
        <v>23</v>
      </c>
      <c r="C32" s="46" t="s">
        <v>24</v>
      </c>
      <c r="D32" s="46"/>
      <c r="G32" s="57">
        <f>G26-G30</f>
        <v>0</v>
      </c>
      <c r="H32" s="46"/>
      <c r="I32" s="46"/>
      <c r="J32" s="43"/>
    </row>
    <row r="33" spans="1:10" ht="15" customHeight="1" thickBot="1">
      <c r="A33" s="3"/>
      <c r="B33" s="51"/>
      <c r="C33" s="46"/>
      <c r="D33" s="46"/>
      <c r="G33" s="58"/>
      <c r="H33" s="46"/>
      <c r="I33" s="46"/>
      <c r="J33" s="43"/>
    </row>
    <row r="34" spans="1:10" ht="16.5" customHeight="1" thickBot="1">
      <c r="A34" s="3"/>
      <c r="B34" s="51" t="s">
        <v>25</v>
      </c>
      <c r="C34" s="46" t="s">
        <v>26</v>
      </c>
      <c r="D34" s="46"/>
      <c r="G34" s="59">
        <f>G27-G29</f>
        <v>0</v>
      </c>
      <c r="H34" s="46"/>
      <c r="I34" s="46"/>
      <c r="J34" s="43"/>
    </row>
    <row r="35" spans="1:10" ht="16.5" customHeight="1">
      <c r="A35" s="3"/>
      <c r="B35" s="47"/>
      <c r="C35" s="46"/>
      <c r="D35" s="46"/>
      <c r="E35" s="46"/>
      <c r="G35" s="46"/>
      <c r="H35" s="46"/>
      <c r="I35" s="46"/>
      <c r="J35" s="43"/>
    </row>
    <row r="36" spans="1:10" ht="18.75" customHeight="1">
      <c r="A36" s="3"/>
      <c r="B36" s="47"/>
      <c r="C36" s="46"/>
      <c r="D36" s="46"/>
      <c r="E36" s="46"/>
      <c r="G36" s="60" t="s">
        <v>27</v>
      </c>
      <c r="H36" s="46"/>
      <c r="I36" s="46"/>
      <c r="J36" s="43"/>
    </row>
    <row r="37" spans="1:10" ht="18.75" customHeight="1">
      <c r="A37" s="3"/>
      <c r="C37" s="46"/>
      <c r="D37" s="46"/>
      <c r="E37" s="46"/>
      <c r="G37" s="61">
        <f>IF(G34&lt;0,"****   STOP, Fix input in red shaded cell above (G29)****","")</f>
      </c>
      <c r="H37" s="46"/>
      <c r="I37" s="46"/>
      <c r="J37" s="43"/>
    </row>
    <row r="38" spans="1:10" ht="18.75" customHeight="1">
      <c r="A38" s="3"/>
      <c r="B38" s="45" t="s">
        <v>28</v>
      </c>
      <c r="C38" s="46"/>
      <c r="D38" s="46"/>
      <c r="E38" s="46"/>
      <c r="G38" s="61"/>
      <c r="H38" s="46"/>
      <c r="I38" s="46"/>
      <c r="J38" s="43"/>
    </row>
    <row r="39" spans="1:10" ht="18.75" customHeight="1">
      <c r="A39" s="3"/>
      <c r="B39" s="46" t="s">
        <v>29</v>
      </c>
      <c r="C39" s="46"/>
      <c r="D39" s="46"/>
      <c r="E39" s="46"/>
      <c r="G39" s="61"/>
      <c r="H39" s="46"/>
      <c r="I39" s="46"/>
      <c r="J39" s="43"/>
    </row>
    <row r="40" spans="1:10" ht="9.75" customHeight="1" thickBot="1">
      <c r="A40" s="3"/>
      <c r="B40" s="46"/>
      <c r="C40" s="46"/>
      <c r="D40" s="46"/>
      <c r="E40" s="46"/>
      <c r="G40" s="61"/>
      <c r="H40" s="46"/>
      <c r="I40" s="46"/>
      <c r="J40" s="43"/>
    </row>
    <row r="41" spans="1:10" ht="18.75" customHeight="1" thickBot="1">
      <c r="A41" s="3"/>
      <c r="B41" s="46"/>
      <c r="C41" s="46" t="s">
        <v>30</v>
      </c>
      <c r="D41" s="46"/>
      <c r="E41" s="46"/>
      <c r="G41" s="53"/>
      <c r="H41" s="46"/>
      <c r="I41" s="46"/>
      <c r="J41" s="43"/>
    </row>
    <row r="42" spans="1:10" ht="17.25" customHeight="1" thickBot="1">
      <c r="A42" s="3"/>
      <c r="B42" s="46"/>
      <c r="C42" s="46" t="s">
        <v>31</v>
      </c>
      <c r="D42" s="46"/>
      <c r="E42" s="46"/>
      <c r="F42" s="62"/>
      <c r="G42" s="56">
        <f>IF(G41&gt;0.001,SUM(L48:L59),0)</f>
        <v>0</v>
      </c>
      <c r="H42" s="46"/>
      <c r="I42" s="46"/>
      <c r="J42" s="43"/>
    </row>
    <row r="43" spans="1:12" ht="17.25" customHeight="1">
      <c r="A43" s="3"/>
      <c r="B43" s="46"/>
      <c r="C43" s="46"/>
      <c r="D43" s="46"/>
      <c r="E43" s="46"/>
      <c r="F43" s="62"/>
      <c r="G43" s="63"/>
      <c r="H43" s="46"/>
      <c r="I43" s="46"/>
      <c r="J43" s="43"/>
      <c r="K43"/>
      <c r="L43"/>
    </row>
    <row r="44" spans="1:10" ht="16.5" customHeight="1">
      <c r="A44" s="3"/>
      <c r="B44" s="46" t="s">
        <v>32</v>
      </c>
      <c r="C44" s="47"/>
      <c r="D44" s="47"/>
      <c r="E44" s="47"/>
      <c r="F44" s="47"/>
      <c r="G44" s="47"/>
      <c r="H44" s="47"/>
      <c r="I44" s="47"/>
      <c r="J44" s="43"/>
    </row>
    <row r="45" spans="1:7" ht="15" customHeight="1" hidden="1" outlineLevel="1">
      <c r="A45" s="64"/>
      <c r="E45" s="43"/>
      <c r="F45" s="43"/>
      <c r="G45" s="43"/>
    </row>
    <row r="46" spans="1:17" ht="18" customHeight="1" hidden="1" outlineLevel="1" thickBot="1">
      <c r="A46" s="64"/>
      <c r="E46" s="43"/>
      <c r="F46" s="43"/>
      <c r="G46" s="43"/>
      <c r="N46" s="43"/>
      <c r="O46" s="43"/>
      <c r="P46" s="43"/>
      <c r="Q46" s="43"/>
    </row>
    <row r="47" spans="1:12" ht="39" hidden="1" outlineLevel="1" thickBot="1">
      <c r="A47" s="64"/>
      <c r="B47" s="65" t="s">
        <v>33</v>
      </c>
      <c r="C47" s="66" t="s">
        <v>4</v>
      </c>
      <c r="D47" s="66" t="s">
        <v>34</v>
      </c>
      <c r="E47" s="67" t="s">
        <v>5</v>
      </c>
      <c r="F47" s="68" t="s">
        <v>35</v>
      </c>
      <c r="G47" s="67" t="s">
        <v>36</v>
      </c>
      <c r="H47" s="67" t="s">
        <v>37</v>
      </c>
      <c r="I47" s="68" t="s">
        <v>38</v>
      </c>
      <c r="J47" s="65" t="s">
        <v>36</v>
      </c>
      <c r="K47" s="67" t="s">
        <v>37</v>
      </c>
      <c r="L47" s="68" t="s">
        <v>38</v>
      </c>
    </row>
    <row r="48" spans="1:12" ht="13.5" hidden="1" outlineLevel="1" thickTop="1">
      <c r="A48" s="64"/>
      <c r="B48" s="69">
        <v>1</v>
      </c>
      <c r="C48" s="70">
        <v>10</v>
      </c>
      <c r="D48" s="71">
        <f>IF(G26&gt;C48,C48,G26)</f>
        <v>0</v>
      </c>
      <c r="E48" s="72">
        <v>1</v>
      </c>
      <c r="F48" s="73">
        <f aca="true" t="shared" si="0" ref="F48:F59">IF(D48="","",(D48*E48))</f>
        <v>0</v>
      </c>
      <c r="G48" s="3">
        <f>IF(G29&gt;H48,H48,G29)</f>
        <v>0</v>
      </c>
      <c r="H48" s="70">
        <v>10</v>
      </c>
      <c r="I48" s="52">
        <f aca="true" t="shared" si="1" ref="I48:I59">IF(G48="","",(G48/E48))</f>
        <v>0</v>
      </c>
      <c r="J48" s="69">
        <f>IF(G41&gt;K48,K48,G41)</f>
        <v>0</v>
      </c>
      <c r="K48" s="70">
        <v>10</v>
      </c>
      <c r="L48" s="52">
        <f aca="true" t="shared" si="2" ref="L48:L59">IF(J48="","",(J48/E48))</f>
        <v>0</v>
      </c>
    </row>
    <row r="49" spans="1:12" ht="12.75" hidden="1" outlineLevel="1">
      <c r="A49" s="64"/>
      <c r="B49" s="69">
        <f aca="true" t="shared" si="3" ref="B49:B59">IF(E49&lt;&gt;"",B48+1,"")</f>
        <v>2</v>
      </c>
      <c r="C49" s="70">
        <v>100</v>
      </c>
      <c r="D49" s="71">
        <f>IF(AND($G$26&gt;C48,C49&lt;&gt;""),(IF($G$26&lt;(1+C49),($G$26-(SUM($D$48:D48))),(($G$26-C48)-($G$26-C49)))),IF(AND($G$26&gt;C48,C48&gt;0.001),($G$26-C48),""))</f>
      </c>
      <c r="E49" s="72">
        <v>0.9</v>
      </c>
      <c r="F49" s="73">
        <f t="shared" si="0"/>
      </c>
      <c r="G49" s="3">
        <f>IF(AND($G$29&gt;H48,H49&lt;&gt;""),(IF($G$29&lt;(1+H49),($G$29-(SUM($G$48:G48))),(($G$29-H48)-($G$29-H49)))),IF(AND($G$29&gt;H48,H48&gt;0.001),($G$29-H48),""))</f>
      </c>
      <c r="H49" s="70">
        <v>91</v>
      </c>
      <c r="I49" s="52">
        <f t="shared" si="1"/>
      </c>
      <c r="J49" s="69">
        <f>IF(AND($G$41&gt;K48,K49&lt;&gt;""),(IF($G$41&lt;(1+K49),($G$41-(SUM($J$48:J48))),(($G$41-K48)-($G$41-K49)))),IF(AND($G$41&gt;K48,K48&gt;0.001),($G$41-K48),""))</f>
      </c>
      <c r="K49" s="70">
        <v>91</v>
      </c>
      <c r="L49" s="52">
        <f t="shared" si="2"/>
      </c>
    </row>
    <row r="50" spans="1:12" ht="12.75" hidden="1" outlineLevel="1">
      <c r="A50" s="64"/>
      <c r="B50" s="69">
        <f t="shared" si="3"/>
        <v>3</v>
      </c>
      <c r="C50" s="74">
        <v>250</v>
      </c>
      <c r="D50" s="71">
        <f>IF(AND($G$26&gt;C49,C50&lt;&gt;""),(IF($G$26&lt;(1+C50),($G$26-(SUM($D$48:D49))),(($G$26-C49)-($G$26-C50)))),IF(AND($G$26&gt;C49,C49&gt;0.001),($G$26-C49),""))</f>
      </c>
      <c r="E50" s="72">
        <v>0.75</v>
      </c>
      <c r="F50" s="73">
        <f t="shared" si="0"/>
      </c>
      <c r="G50" s="3">
        <f>IF(AND($G$29&gt;H49,H50&lt;&gt;""),(IF($G$29&lt;(1+H50),($G$29-(SUM($G$48:G49))),(($G$29-H49)-($G$29-H50)))),IF(AND($G$29&gt;H49,H49&gt;0.001),($G$29-H49),""))</f>
      </c>
      <c r="H50" s="74">
        <v>204</v>
      </c>
      <c r="I50" s="52">
        <f t="shared" si="1"/>
      </c>
      <c r="J50" s="69">
        <f>IF(AND($G$41&gt;K49,K50&lt;&gt;""),(IF($G$41&lt;(1+K50),($G$41-(SUM($J$48:J49))),(($G$41-K49)-($G$41-K50)))),IF(AND($G$41&gt;K49,K49&gt;0.001),($G$41-K49),""))</f>
      </c>
      <c r="K50" s="74">
        <v>204</v>
      </c>
      <c r="L50" s="52">
        <f t="shared" si="2"/>
      </c>
    </row>
    <row r="51" spans="1:12" ht="12.75" customHeight="1" hidden="1" outlineLevel="1">
      <c r="A51" s="64"/>
      <c r="B51" s="69">
        <f t="shared" si="3"/>
        <v>4</v>
      </c>
      <c r="C51" s="74">
        <v>500</v>
      </c>
      <c r="D51" s="71">
        <f>IF(AND($G$26&gt;C50,C51&lt;&gt;""),(IF($G$26&lt;(1+C51),($G$26-(SUM($D$48:D50))),(($G$26-C50)-($G$26-C51)))),IF(AND($G$26&gt;C50,C50&gt;0.001),($G$26-C50),""))</f>
      </c>
      <c r="E51" s="72">
        <v>0.6</v>
      </c>
      <c r="F51" s="73">
        <f t="shared" si="0"/>
      </c>
      <c r="G51" s="3">
        <f>IF(AND($G$29&gt;H50,H51&lt;&gt;""),(IF($G$29&lt;(1+H51),($G$29-(SUM($G$48:G50))),(($G$29-H50)-($G$29-H51)))),IF(AND($G$29&gt;H50,H50&gt;0.001),($G$29-H50),""))</f>
      </c>
      <c r="H51" s="74">
        <v>354</v>
      </c>
      <c r="I51" s="52">
        <f t="shared" si="1"/>
      </c>
      <c r="J51" s="69">
        <f>IF(AND($G$41&gt;K50,K51&lt;&gt;""),(IF($G$41&lt;(1+K51),($G$41-(SUM($J$48:J50))),(($G$41-K50)-($G$41-K51)))),IF(AND($G$41&gt;K50,K50&gt;0.001),($G$41-K50),""))</f>
      </c>
      <c r="K51" s="74">
        <v>354</v>
      </c>
      <c r="L51" s="52">
        <f t="shared" si="2"/>
      </c>
    </row>
    <row r="52" spans="1:12" ht="12.75" hidden="1" outlineLevel="1">
      <c r="A52" s="64"/>
      <c r="B52" s="69">
        <f t="shared" si="3"/>
        <v>5</v>
      </c>
      <c r="C52" s="74">
        <v>5000</v>
      </c>
      <c r="D52" s="71">
        <f>IF(AND($G$26&gt;C51,C52&lt;&gt;""),(IF($G$26&lt;(1+C52),($G$26-(SUM($D$48:D51))),(($G$26-C51)-($G$26-C52)))),IF(AND($G$26&gt;C51,C51&gt;0.001),($G$26-C51),""))</f>
      </c>
      <c r="E52" s="72">
        <v>0.45</v>
      </c>
      <c r="F52" s="73">
        <f t="shared" si="0"/>
      </c>
      <c r="G52" s="3">
        <f>IF(AND($G$29&gt;H51,H52&lt;&gt;""),(IF($G$29&lt;(1+H52),($G$29-(SUM($G$48:G51))),(($G$29-H51)-($G$29-H52)))),IF(AND($G$29&gt;H51,H51&gt;0.001),($G$29-H51),""))</f>
      </c>
      <c r="H52" s="74">
        <v>2379</v>
      </c>
      <c r="I52" s="52">
        <f t="shared" si="1"/>
      </c>
      <c r="J52" s="69">
        <f>IF(AND($G$41&gt;K51,K52&lt;&gt;""),(IF($G$41&lt;(1+K52),($G$41-(SUM($J$48:J51))),(($G$41-K51)-($G$41-K52)))),IF(AND($G$41&gt;K51,K51&gt;0.001),($G$41-K51),""))</f>
      </c>
      <c r="K52" s="74">
        <v>2379</v>
      </c>
      <c r="L52" s="52">
        <f t="shared" si="2"/>
      </c>
    </row>
    <row r="53" spans="1:12" ht="12.75" hidden="1" outlineLevel="1">
      <c r="A53" s="64"/>
      <c r="B53" s="69">
        <f t="shared" si="3"/>
        <v>6</v>
      </c>
      <c r="C53" s="74">
        <v>25000</v>
      </c>
      <c r="D53" s="71">
        <f>IF(AND($G$26&gt;C52,C53&lt;&gt;""),(IF($G$26&lt;(1+C53),($G$26-(SUM($D$48:D52))),(($G$26-C52)-($G$26-C53)))),IF(AND($G$26&gt;C52,C52&gt;0.001),($G$26-C52),""))</f>
      </c>
      <c r="E53" s="72">
        <v>0.3</v>
      </c>
      <c r="F53" s="73">
        <f t="shared" si="0"/>
      </c>
      <c r="G53" s="3">
        <f>IF(AND($G$29&gt;H52,H53&lt;&gt;""),(IF($G$29&lt;(1+H53),($G$29-(SUM($G$48:G52))),(($G$29-H52)-($G$29-H53)))),IF(AND($G$29&gt;H52,H52&gt;0.001),($G$29-H52),""))</f>
      </c>
      <c r="H53" s="74">
        <v>8379</v>
      </c>
      <c r="I53" s="52">
        <f t="shared" si="1"/>
      </c>
      <c r="J53" s="69">
        <f>IF(AND($G$41&gt;K52,K53&lt;&gt;""),(IF($G$41&lt;(1+K53),($G$41-(SUM($J$48:J52))),(($G$41-K52)-($G$41-K53)))),IF(AND($G$41&gt;K52,K52&gt;0.001),($G$41-K52),""))</f>
      </c>
      <c r="K53" s="74">
        <v>8379</v>
      </c>
      <c r="L53" s="52">
        <f t="shared" si="2"/>
      </c>
    </row>
    <row r="54" spans="1:12" ht="12.75" hidden="1" outlineLevel="1">
      <c r="A54" s="64"/>
      <c r="B54" s="69">
        <f t="shared" si="3"/>
        <v>7</v>
      </c>
      <c r="C54" s="74"/>
      <c r="D54" s="71">
        <f>IF(AND($G$26&gt;C53,C54&lt;&gt;""),(IF($G$26&lt;(1+C54),($G$26-(SUM($D$48:D53))),(($G$26-C53)-($G$26-C54)))),IF(AND($G$26&gt;C53,C53&gt;0.001),($G$26-C53),""))</f>
      </c>
      <c r="E54" s="72">
        <v>0.15</v>
      </c>
      <c r="F54" s="73">
        <f t="shared" si="0"/>
      </c>
      <c r="G54" s="3">
        <f>IF(AND($G$29&gt;H53,H54&lt;&gt;""),(IF($G$29&lt;(1+H54),($G$29-(SUM($G$48:G53))),(($G$29-H53)-($G$29-H54)))),IF(AND($G$29&gt;H53,H53&gt;0.001),($G$29-H53),""))</f>
      </c>
      <c r="H54" s="74"/>
      <c r="I54" s="52">
        <f t="shared" si="1"/>
      </c>
      <c r="J54" s="69">
        <f>IF(AND($G$41&gt;K53,K54&lt;&gt;""),(IF($G$41&lt;(1+K54),($G$41-(SUM($J$48:J53))),(($G$41-K53)-($G$41-K54)))),IF(AND($G$41&gt;K53,K53&gt;0.001),($G$41-K53),""))</f>
      </c>
      <c r="K54" s="74"/>
      <c r="L54" s="52">
        <f t="shared" si="2"/>
      </c>
    </row>
    <row r="55" spans="1:12" ht="12.75" hidden="1" outlineLevel="1">
      <c r="A55" s="64"/>
      <c r="B55" s="69">
        <f t="shared" si="3"/>
      </c>
      <c r="C55" s="75"/>
      <c r="D55" s="71">
        <f>IF(AND($G$26&gt;C54,C55&lt;&gt;""),(IF($G$26&lt;(1+C55),($G$26-(SUM($D$48:D54))),(($G$26-C54)-($G$26-C55)))),IF(AND($G$26&gt;C54,C54&gt;0.001),($G$26-C54),""))</f>
      </c>
      <c r="E55" s="72"/>
      <c r="F55" s="73">
        <f t="shared" si="0"/>
      </c>
      <c r="G55" s="3">
        <f>IF(AND($G$29&gt;H54,H55&lt;&gt;""),(IF($G$29&lt;(1+H55),($G$29-(SUM($G$48:G54))),(($G$29-H54)-($G$29-H55)))),IF(AND($G$29&gt;H54,H54&gt;0.001),($G$29-H54),""))</f>
      </c>
      <c r="H55" s="75"/>
      <c r="I55" s="52">
        <f t="shared" si="1"/>
      </c>
      <c r="J55" s="69">
        <f>IF(AND($G$41&gt;K54,K55&lt;&gt;""),(IF($G$41&lt;(1+K55),($G$41-(SUM($J$48:J54))),(($G$41-K54)-($G$41-K55)))),IF(AND($G$41&gt;K54,K54&gt;0.001),($G$41-K54),""))</f>
      </c>
      <c r="K55" s="75"/>
      <c r="L55" s="52">
        <f t="shared" si="2"/>
      </c>
    </row>
    <row r="56" spans="1:12" ht="12.75" hidden="1" outlineLevel="1">
      <c r="A56" s="64"/>
      <c r="B56" s="69">
        <f t="shared" si="3"/>
      </c>
      <c r="C56" s="75"/>
      <c r="D56" s="71">
        <f>IF(AND($G$26&gt;C55,C56&lt;&gt;""),(IF($G$26&lt;(1+C56),($G$26-(SUM($D$48:D55))),(($G$26-C55)-($G$26-C56)))),IF(AND($G$26&gt;C55,C55&gt;0.001),($G$26-C55),""))</f>
      </c>
      <c r="E56" s="75"/>
      <c r="F56" s="73">
        <f t="shared" si="0"/>
      </c>
      <c r="G56" s="3">
        <f>IF(AND($G$29&gt;H55,H56&lt;&gt;""),(IF($G$29&lt;(1+H56),($G$29-(SUM($G$48:G55))),(($G$29-H55)-($G$29-H56)))),IF(AND($G$29&gt;H55,H55&gt;0.001),($G$29-H55),""))</f>
      </c>
      <c r="H56" s="75"/>
      <c r="I56" s="52">
        <f t="shared" si="1"/>
      </c>
      <c r="J56" s="69">
        <f>IF(AND($G$41&gt;K55,K56&lt;&gt;""),(IF($G$41&lt;(1+K56),($G$41-(SUM($J$48:J55))),(($G$41-K55)-($G$41-K56)))),IF(AND($G$41&gt;K55,K55&gt;0.001),($G$41-K55),""))</f>
      </c>
      <c r="K56" s="75"/>
      <c r="L56" s="52">
        <f t="shared" si="2"/>
      </c>
    </row>
    <row r="57" spans="1:12" ht="12.75" hidden="1" outlineLevel="1">
      <c r="A57" s="64"/>
      <c r="B57" s="69">
        <f t="shared" si="3"/>
      </c>
      <c r="C57" s="75"/>
      <c r="D57" s="71">
        <f>IF(AND($G$26&gt;C56,C57&lt;&gt;""),(IF($G$26&lt;(1+C57),($G$26-(SUM($D$48:D56))),(($G$26-C56)-($G$26-C57)))),IF(AND($G$26&gt;C56,C56&gt;0.001),($G$26-C56),""))</f>
      </c>
      <c r="E57" s="75"/>
      <c r="F57" s="73">
        <f t="shared" si="0"/>
      </c>
      <c r="G57" s="3">
        <f>IF(AND($G$29&gt;H56,H57&lt;&gt;""),(IF($G$29&lt;(1+H57),($G$29-(SUM($G$48:G56))),(($G$29-H56)-($G$29-H57)))),IF(AND($G$29&gt;H56,H56&gt;0.001),($G$29-H56),""))</f>
      </c>
      <c r="H57" s="75"/>
      <c r="I57" s="52">
        <f t="shared" si="1"/>
      </c>
      <c r="J57" s="69">
        <f>IF(AND($G$41&gt;K56,K57&lt;&gt;""),(IF($G$41&lt;(1+K57),($G$41-(SUM($J$48:J56))),(($G$41-K56)-($G$41-K57)))),IF(AND($G$41&gt;K56,K56&gt;0.001),($G$41-K56),""))</f>
      </c>
      <c r="K57" s="75"/>
      <c r="L57" s="52">
        <f t="shared" si="2"/>
      </c>
    </row>
    <row r="58" spans="1:12" ht="12.75" hidden="1" outlineLevel="1">
      <c r="A58" s="64"/>
      <c r="B58" s="69">
        <f t="shared" si="3"/>
      </c>
      <c r="C58" s="75"/>
      <c r="D58" s="71">
        <f>IF(AND($G$26&gt;C57,C58&lt;&gt;""),(IF($G$26&lt;(1+C58),($G$26-(SUM($D$48:D57))),(($G$26-C57)-($G$26-C58)))),IF(AND($G$26&gt;C57,C57&gt;0.001),($G$26-C57),""))</f>
      </c>
      <c r="E58" s="75"/>
      <c r="F58" s="73">
        <f t="shared" si="0"/>
      </c>
      <c r="G58" s="3">
        <f>IF(AND($G$29&gt;H57,H58&lt;&gt;""),(IF($G$29&lt;(1+H58),($G$29-(SUM($G$48:G57))),(($G$29-H57)-($G$29-H58)))),IF(AND($G$29&gt;H57,H57&gt;0.001),($G$29-H57),""))</f>
      </c>
      <c r="H58" s="75"/>
      <c r="I58" s="52">
        <f t="shared" si="1"/>
      </c>
      <c r="J58" s="69">
        <f>IF(AND($G$41&gt;K57,K58&lt;&gt;""),(IF($G$41&lt;(1+K58),($G$41-(SUM($J$48:J57))),(($G$41-K57)-($G$41-K58)))),IF(AND($G$41&gt;K57,K57&gt;0.001),($G$41-K57),""))</f>
      </c>
      <c r="K58" s="75"/>
      <c r="L58" s="52">
        <f t="shared" si="2"/>
      </c>
    </row>
    <row r="59" spans="1:12" ht="13.5" hidden="1" outlineLevel="1" thickBot="1">
      <c r="A59" s="64"/>
      <c r="B59" s="76">
        <f t="shared" si="3"/>
      </c>
      <c r="C59" s="77"/>
      <c r="D59" s="78">
        <f>IF(AND($G$26&gt;C58,C59&lt;&gt;""),(IF($G$26&lt;(1+C59),($G$26-(SUM($D$48:D58))),(($G$26-C58)-($G$26-C59)))),IF(AND($G$26&gt;C58,C58&gt;0.001),($G$26-C58),""))</f>
      </c>
      <c r="E59" s="77"/>
      <c r="F59" s="79">
        <f t="shared" si="0"/>
      </c>
      <c r="G59" s="80">
        <f>IF(AND($G$29&gt;H58,H59&lt;&gt;""),(IF($G$29&lt;(1+H59),($G$29-(SUM($G$48:G58))),(($G$29-H58)-($G$29-H59)))),IF(AND($G$29&gt;H58,H58&gt;0.001),($G$29-H58),""))</f>
      </c>
      <c r="H59" s="77"/>
      <c r="I59" s="81">
        <f t="shared" si="1"/>
      </c>
      <c r="J59" s="76">
        <f>IF(AND($G$41&gt;K58,K59&lt;&gt;""),(IF($G$41&lt;(1+K59),($G$41-(SUM($J$48:J58))),(($G$41-K58)-($G$41-K59)))),IF(AND($G$41&gt;K58,K58&gt;0.001),($G$41-K58),""))</f>
      </c>
      <c r="K59" s="77"/>
      <c r="L59" s="81">
        <f t="shared" si="2"/>
      </c>
    </row>
    <row r="60" spans="1:2" ht="13.5" collapsed="1" thickBot="1">
      <c r="A60" s="64"/>
      <c r="B60" s="44"/>
    </row>
    <row r="61" spans="2:5" ht="13.5" thickBot="1">
      <c r="B61" s="148" t="s">
        <v>39</v>
      </c>
      <c r="C61" s="149"/>
      <c r="D61" s="149"/>
      <c r="E61" s="150"/>
    </row>
    <row r="62" spans="2:5" ht="15.75" customHeight="1" thickBot="1">
      <c r="B62" s="82" t="s">
        <v>40</v>
      </c>
      <c r="C62" s="148" t="s">
        <v>41</v>
      </c>
      <c r="D62" s="149"/>
      <c r="E62" s="150"/>
    </row>
    <row r="63" spans="2:5" ht="13.5" thickBot="1">
      <c r="B63" s="83" t="s">
        <v>42</v>
      </c>
      <c r="C63" s="145" t="s">
        <v>43</v>
      </c>
      <c r="D63" s="146"/>
      <c r="E63" s="147"/>
    </row>
    <row r="64" spans="2:5" ht="13.5" customHeight="1" thickBot="1">
      <c r="B64" s="83" t="s">
        <v>44</v>
      </c>
      <c r="C64" s="145" t="s">
        <v>45</v>
      </c>
      <c r="D64" s="146"/>
      <c r="E64" s="147"/>
    </row>
    <row r="65" spans="2:5" ht="13.5" customHeight="1" thickBot="1">
      <c r="B65" s="83" t="s">
        <v>46</v>
      </c>
      <c r="C65" s="145" t="s">
        <v>47</v>
      </c>
      <c r="D65" s="146"/>
      <c r="E65" s="147"/>
    </row>
    <row r="66" spans="2:5" ht="13.5" customHeight="1" thickBot="1">
      <c r="B66" s="83" t="s">
        <v>48</v>
      </c>
      <c r="C66" s="145" t="s">
        <v>49</v>
      </c>
      <c r="D66" s="146"/>
      <c r="E66" s="147"/>
    </row>
    <row r="67" spans="2:5" ht="13.5" customHeight="1" thickBot="1">
      <c r="B67" s="83" t="s">
        <v>50</v>
      </c>
      <c r="C67" s="145" t="s">
        <v>51</v>
      </c>
      <c r="D67" s="146"/>
      <c r="E67" s="147"/>
    </row>
    <row r="68" spans="2:7" ht="13.5" customHeight="1" thickBot="1">
      <c r="B68" s="83" t="s">
        <v>52</v>
      </c>
      <c r="C68" s="145" t="s">
        <v>53</v>
      </c>
      <c r="D68" s="146"/>
      <c r="E68" s="147"/>
      <c r="F68" s="140"/>
      <c r="G68" s="140"/>
    </row>
    <row r="69" spans="2:7" ht="25.5" customHeight="1" thickBot="1">
      <c r="B69" s="83" t="s">
        <v>54</v>
      </c>
      <c r="C69" s="145" t="s">
        <v>55</v>
      </c>
      <c r="D69" s="151"/>
      <c r="E69" s="152"/>
      <c r="F69" s="140"/>
      <c r="G69" s="140"/>
    </row>
  </sheetData>
  <sheetProtection/>
  <mergeCells count="11">
    <mergeCell ref="C69:E69"/>
    <mergeCell ref="B9:I9"/>
    <mergeCell ref="C67:E67"/>
    <mergeCell ref="C62:E62"/>
    <mergeCell ref="B61:E61"/>
    <mergeCell ref="F68:G69"/>
    <mergeCell ref="C63:E63"/>
    <mergeCell ref="C64:E64"/>
    <mergeCell ref="C65:E65"/>
    <mergeCell ref="C66:E66"/>
    <mergeCell ref="C68:E68"/>
  </mergeCells>
  <conditionalFormatting sqref="G29">
    <cfRule type="cellIs" priority="1" dxfId="0" operator="greaterThan" stopIfTrue="1">
      <formula>$G$27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6875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9.140625" style="92" customWidth="1"/>
    <col min="2" max="2" width="8.00390625" style="93" bestFit="1" customWidth="1"/>
    <col min="3" max="3" width="13.57421875" style="93" customWidth="1"/>
    <col min="4" max="4" width="10.7109375" style="93" customWidth="1"/>
    <col min="5" max="5" width="16.57421875" style="93" customWidth="1"/>
    <col min="6" max="6" width="29.8515625" style="93" customWidth="1"/>
    <col min="7" max="7" width="10.140625" style="93" bestFit="1" customWidth="1"/>
    <col min="8" max="8" width="13.28125" style="93" customWidth="1"/>
    <col min="9" max="9" width="12.140625" style="93" bestFit="1" customWidth="1"/>
    <col min="10" max="10" width="15.57421875" style="93" customWidth="1"/>
    <col min="11" max="11" width="15.8515625" style="93" bestFit="1" customWidth="1"/>
    <col min="12" max="16384" width="9.140625" style="92" customWidth="1"/>
  </cols>
  <sheetData>
    <row r="1" ht="13.5" thickBot="1">
      <c r="H1" s="94"/>
    </row>
    <row r="2" spans="1:12" ht="13.5" thickBot="1">
      <c r="A2" s="93"/>
      <c r="B2" s="153" t="s">
        <v>12</v>
      </c>
      <c r="C2" s="154"/>
      <c r="D2" s="154"/>
      <c r="E2" s="154"/>
      <c r="F2" s="154"/>
      <c r="G2" s="155"/>
      <c r="H2" s="94"/>
      <c r="I2" s="153" t="s">
        <v>28</v>
      </c>
      <c r="J2" s="154"/>
      <c r="K2" s="155"/>
      <c r="L2" s="93"/>
    </row>
    <row r="3" spans="1:12" ht="39" thickBot="1">
      <c r="A3" s="93"/>
      <c r="B3" s="117" t="s">
        <v>33</v>
      </c>
      <c r="C3" s="119" t="s">
        <v>3</v>
      </c>
      <c r="D3" s="120" t="s">
        <v>4</v>
      </c>
      <c r="E3" s="95" t="s">
        <v>91</v>
      </c>
      <c r="F3" s="121" t="s">
        <v>5</v>
      </c>
      <c r="G3" s="95" t="s">
        <v>35</v>
      </c>
      <c r="H3" s="94"/>
      <c r="I3" s="117" t="s">
        <v>92</v>
      </c>
      <c r="J3" s="115"/>
      <c r="K3" s="116" t="s">
        <v>93</v>
      </c>
      <c r="L3" s="93"/>
    </row>
    <row r="4" spans="1:12" ht="12.75">
      <c r="A4" s="93"/>
      <c r="B4" s="123">
        <v>1</v>
      </c>
      <c r="C4" s="124">
        <v>1</v>
      </c>
      <c r="D4" s="125">
        <v>10</v>
      </c>
      <c r="E4" s="122">
        <f>'VUE130_Value Unit Converter'!D48</f>
        <v>0</v>
      </c>
      <c r="F4" s="126">
        <v>1</v>
      </c>
      <c r="G4" s="122">
        <f>'VUE130_Value Unit Converter'!F48</f>
        <v>0</v>
      </c>
      <c r="H4" s="97"/>
      <c r="I4" s="98">
        <f>'VUE130_Value Unit Converter'!J48</f>
        <v>0</v>
      </c>
      <c r="J4" s="114"/>
      <c r="K4" s="96">
        <f>'VUE130_Value Unit Converter'!L48</f>
        <v>0</v>
      </c>
      <c r="L4" s="93"/>
    </row>
    <row r="5" spans="1:12" ht="12.75">
      <c r="A5" s="93"/>
      <c r="B5" s="127">
        <v>2</v>
      </c>
      <c r="C5" s="128">
        <v>11</v>
      </c>
      <c r="D5" s="129">
        <v>100</v>
      </c>
      <c r="E5" s="99">
        <f>'VUE130_Value Unit Converter'!D49</f>
      </c>
      <c r="F5" s="130">
        <v>0.9</v>
      </c>
      <c r="G5" s="99">
        <f>'VUE130_Value Unit Converter'!F49</f>
      </c>
      <c r="H5" s="97"/>
      <c r="I5" s="98">
        <f>'VUE130_Value Unit Converter'!J49</f>
      </c>
      <c r="J5" s="114"/>
      <c r="K5" s="99">
        <f>'VUE130_Value Unit Converter'!L49</f>
      </c>
      <c r="L5" s="93"/>
    </row>
    <row r="6" spans="1:12" ht="12.75">
      <c r="A6" s="93"/>
      <c r="B6" s="123">
        <v>3</v>
      </c>
      <c r="C6" s="124">
        <v>101</v>
      </c>
      <c r="D6" s="125">
        <v>250</v>
      </c>
      <c r="E6" s="99">
        <f>'VUE130_Value Unit Converter'!D50</f>
      </c>
      <c r="F6" s="126">
        <v>0.75</v>
      </c>
      <c r="G6" s="99">
        <f>'VUE130_Value Unit Converter'!F50</f>
      </c>
      <c r="H6" s="97"/>
      <c r="I6" s="98">
        <f>'VUE130_Value Unit Converter'!J50</f>
      </c>
      <c r="J6" s="114"/>
      <c r="K6" s="99">
        <f>'VUE130_Value Unit Converter'!L50</f>
      </c>
      <c r="L6" s="93"/>
    </row>
    <row r="7" spans="1:12" ht="12.75">
      <c r="A7" s="93"/>
      <c r="B7" s="127">
        <v>4</v>
      </c>
      <c r="C7" s="128">
        <v>251</v>
      </c>
      <c r="D7" s="129">
        <v>500</v>
      </c>
      <c r="E7" s="99">
        <f>'VUE130_Value Unit Converter'!D51</f>
      </c>
      <c r="F7" s="130">
        <v>0.6</v>
      </c>
      <c r="G7" s="99">
        <f>'VUE130_Value Unit Converter'!F51</f>
      </c>
      <c r="H7" s="100"/>
      <c r="I7" s="98">
        <f>'VUE130_Value Unit Converter'!J51</f>
      </c>
      <c r="J7" s="114"/>
      <c r="K7" s="99">
        <f>'VUE130_Value Unit Converter'!L51</f>
      </c>
      <c r="L7" s="93"/>
    </row>
    <row r="8" spans="1:12" ht="12.75">
      <c r="A8" s="93"/>
      <c r="B8" s="123">
        <v>5</v>
      </c>
      <c r="C8" s="124">
        <v>501</v>
      </c>
      <c r="D8" s="131">
        <v>5000</v>
      </c>
      <c r="E8" s="99">
        <f>'VUE130_Value Unit Converter'!D52</f>
      </c>
      <c r="F8" s="126">
        <v>0.45</v>
      </c>
      <c r="G8" s="99">
        <f>'VUE130_Value Unit Converter'!F52</f>
      </c>
      <c r="H8" s="100"/>
      <c r="I8" s="98">
        <f>'VUE130_Value Unit Converter'!J52</f>
      </c>
      <c r="J8" s="114"/>
      <c r="K8" s="99">
        <f>'VUE130_Value Unit Converter'!L52</f>
      </c>
      <c r="L8" s="93"/>
    </row>
    <row r="9" spans="1:12" ht="12.75">
      <c r="A9" s="93"/>
      <c r="B9" s="127">
        <v>6</v>
      </c>
      <c r="C9" s="132">
        <v>5001</v>
      </c>
      <c r="D9" s="133">
        <v>25000</v>
      </c>
      <c r="E9" s="99">
        <f>'VUE130_Value Unit Converter'!D53</f>
      </c>
      <c r="F9" s="130">
        <v>0.3</v>
      </c>
      <c r="G9" s="99">
        <f>'VUE130_Value Unit Converter'!F53</f>
      </c>
      <c r="H9" s="100"/>
      <c r="I9" s="98">
        <f>'VUE130_Value Unit Converter'!J53</f>
      </c>
      <c r="J9" s="114"/>
      <c r="K9" s="99">
        <f>'VUE130_Value Unit Converter'!L53</f>
      </c>
      <c r="L9" s="93"/>
    </row>
    <row r="10" spans="1:12" ht="13.5" thickBot="1">
      <c r="A10" s="93"/>
      <c r="B10" s="134">
        <v>7</v>
      </c>
      <c r="C10" s="135">
        <v>25001</v>
      </c>
      <c r="D10" s="136" t="s">
        <v>8</v>
      </c>
      <c r="E10" s="101">
        <f>'VUE130_Value Unit Converter'!D54</f>
      </c>
      <c r="F10" s="137">
        <v>0.15</v>
      </c>
      <c r="G10" s="101">
        <f>'VUE130_Value Unit Converter'!F54</f>
      </c>
      <c r="H10" s="100"/>
      <c r="I10" s="102">
        <f>'VUE130_Value Unit Converter'!J54</f>
      </c>
      <c r="J10" s="118"/>
      <c r="K10" s="101">
        <f>'VUE130_Value Unit Converter'!L54</f>
      </c>
      <c r="L10" s="93"/>
    </row>
    <row r="11" spans="1:12" ht="13.5" thickBot="1">
      <c r="A11" s="93"/>
      <c r="C11" s="103"/>
      <c r="H11" s="94"/>
      <c r="L11" s="93"/>
    </row>
    <row r="12" spans="2:11" ht="27.75" customHeight="1" thickBot="1">
      <c r="B12" s="156" t="s">
        <v>94</v>
      </c>
      <c r="C12" s="157"/>
      <c r="D12" s="158"/>
      <c r="E12" s="104">
        <f>SUM(E4:E10)</f>
        <v>0</v>
      </c>
      <c r="F12" s="105" t="s">
        <v>95</v>
      </c>
      <c r="G12" s="106">
        <f>ROUNDUP(SUM(G4:G10),0)</f>
        <v>0</v>
      </c>
      <c r="H12" s="107" t="s">
        <v>96</v>
      </c>
      <c r="I12" s="108">
        <f>SUM(I4:I10)</f>
        <v>0</v>
      </c>
      <c r="J12" s="109" t="s">
        <v>94</v>
      </c>
      <c r="K12" s="106">
        <f>SUM(K4:K10)</f>
        <v>0</v>
      </c>
    </row>
    <row r="13" spans="3:7" ht="16.5" customHeight="1" thickBot="1">
      <c r="C13" s="94"/>
      <c r="F13" s="105" t="s">
        <v>97</v>
      </c>
      <c r="G13" s="110">
        <f>SUM('VUE130_Value Unit Converter'!G48:G59)</f>
        <v>0</v>
      </c>
    </row>
    <row r="14" spans="6:7" ht="18" customHeight="1" thickBot="1">
      <c r="F14" s="111" t="s">
        <v>98</v>
      </c>
      <c r="G14" s="112">
        <f>G12-G13</f>
        <v>0</v>
      </c>
    </row>
    <row r="16" ht="12.75">
      <c r="H16" s="113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2011-06-28T19:33:42Z</dcterms:created>
  <dcterms:modified xsi:type="dcterms:W3CDTF">2017-01-12T17:38:40Z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