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Instructions" sheetId="1" r:id="rId1"/>
    <sheet name="VUE132_Value Unit Converter" sheetId="2" r:id="rId2"/>
    <sheet name="Detailed Calculation" sheetId="3" r:id="rId3"/>
  </sheets>
  <definedNames>
    <definedName name="_xlnm.Print_Area" localSheetId="1">'VUE132_Value Unit Converter'!$B$2:$H$70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7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3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3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5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<sst xmlns="http://schemas.openxmlformats.org/spreadsheetml/2006/main" count="127" uniqueCount="100">
  <si>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</si>
  <si>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VUE132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</si>
  <si>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</si>
  <si>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</si>
  <si>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</si>
  <si>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</si>
  <si>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</si>
  <si>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</si>
  <si>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</si>
  <si>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</si>
  <si>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</si>
  <si>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</si>
  <si>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</si>
  <si>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(G27, G30), place order for value in BLUE cell (G35)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</si>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</sst>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79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179" fontId="28" fillId="20" borderId="10" xfId="0" applyNumberFormat="1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center" vertical="top" wrapText="1"/>
    </xf>
    <xf numFmtId="179" fontId="28" fillId="24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3" fontId="0" fillId="27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183" fontId="0" fillId="27" borderId="0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7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3" fontId="0" fillId="26" borderId="22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3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6" borderId="24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6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6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6" borderId="27" xfId="0" applyNumberFormat="1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9" fillId="8" borderId="28" xfId="0" applyFont="1" applyFill="1" applyBorder="1" applyAlignment="1">
      <alignment horizontal="center" vertical="top" wrapText="1"/>
    </xf>
    <xf numFmtId="0" fontId="25" fillId="8" borderId="29" xfId="0" applyFont="1" applyFill="1" applyBorder="1" applyAlignment="1" applyProtection="1">
      <alignment horizontal="center" vertical="center" wrapText="1"/>
      <protection/>
    </xf>
    <xf numFmtId="0" fontId="25" fillId="8" borderId="30" xfId="0" applyFont="1" applyFill="1" applyBorder="1" applyAlignment="1" applyProtection="1">
      <alignment horizontal="center" vertical="center" wrapText="1"/>
      <protection/>
    </xf>
    <xf numFmtId="0" fontId="25" fillId="8" borderId="31" xfId="0" applyFont="1" applyFill="1" applyBorder="1" applyAlignment="1" applyProtection="1">
      <alignment horizontal="center" vertical="center" wrapText="1"/>
      <protection/>
    </xf>
    <xf numFmtId="0" fontId="39" fillId="0" borderId="23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3" fontId="39" fillId="0" borderId="33" xfId="0" applyNumberFormat="1" applyFont="1" applyBorder="1" applyAlignment="1">
      <alignment horizontal="center" vertical="top" wrapText="1"/>
    </xf>
    <xf numFmtId="166" fontId="39" fillId="0" borderId="34" xfId="0" applyNumberFormat="1" applyFont="1" applyBorder="1" applyAlignment="1">
      <alignment horizontal="center" vertical="top" wrapText="1"/>
    </xf>
    <xf numFmtId="0" fontId="39" fillId="20" borderId="23" xfId="0" applyFont="1" applyFill="1" applyBorder="1" applyAlignment="1">
      <alignment horizontal="center" vertical="top" wrapText="1"/>
    </xf>
    <xf numFmtId="3" fontId="39" fillId="20" borderId="32" xfId="0" applyNumberFormat="1" applyFont="1" applyFill="1" applyBorder="1" applyAlignment="1">
      <alignment horizontal="center" vertical="top" wrapText="1"/>
    </xf>
    <xf numFmtId="3" fontId="39" fillId="20" borderId="33" xfId="0" applyNumberFormat="1" applyFont="1" applyFill="1" applyBorder="1" applyAlignment="1">
      <alignment horizontal="center" vertical="top" wrapText="1"/>
    </xf>
    <xf numFmtId="166" fontId="39" fillId="20" borderId="34" xfId="0" applyNumberFormat="1" applyFont="1" applyFill="1" applyBorder="1" applyAlignment="1">
      <alignment horizontal="center" vertical="top" wrapText="1"/>
    </xf>
    <xf numFmtId="3" fontId="39" fillId="0" borderId="32" xfId="0" applyNumberFormat="1" applyFont="1" applyBorder="1" applyAlignment="1">
      <alignment horizontal="center" vertical="top" wrapText="1"/>
    </xf>
    <xf numFmtId="0" fontId="39" fillId="24" borderId="23" xfId="0" applyFont="1" applyFill="1" applyBorder="1" applyAlignment="1">
      <alignment horizontal="center" vertical="top" wrapText="1"/>
    </xf>
    <xf numFmtId="3" fontId="39" fillId="24" borderId="32" xfId="0" applyNumberFormat="1" applyFont="1" applyFill="1" applyBorder="1" applyAlignment="1">
      <alignment horizontal="center" vertical="top" wrapText="1"/>
    </xf>
    <xf numFmtId="3" fontId="39" fillId="24" borderId="33" xfId="0" applyNumberFormat="1" applyFont="1" applyFill="1" applyBorder="1" applyAlignment="1">
      <alignment horizontal="center" vertical="top" wrapText="1"/>
    </xf>
    <xf numFmtId="166" fontId="39" fillId="24" borderId="34" xfId="0" applyNumberFormat="1" applyFont="1" applyFill="1" applyBorder="1" applyAlignment="1">
      <alignment horizontal="center" vertical="top" wrapText="1"/>
    </xf>
    <xf numFmtId="0" fontId="39" fillId="20" borderId="26" xfId="0" applyFont="1" applyFill="1" applyBorder="1" applyAlignment="1">
      <alignment horizontal="center" vertical="top" wrapText="1"/>
    </xf>
    <xf numFmtId="3" fontId="39" fillId="20" borderId="35" xfId="0" applyNumberFormat="1" applyFont="1" applyFill="1" applyBorder="1" applyAlignment="1">
      <alignment horizontal="center" vertical="top" wrapText="1"/>
    </xf>
    <xf numFmtId="0" fontId="39" fillId="20" borderId="36" xfId="0" applyFont="1" applyFill="1" applyBorder="1" applyAlignment="1">
      <alignment horizontal="center" vertical="top" wrapText="1"/>
    </xf>
    <xf numFmtId="166" fontId="39" fillId="20" borderId="37" xfId="0" applyNumberFormat="1" applyFont="1" applyFill="1" applyBorder="1" applyAlignment="1">
      <alignment horizontal="center" vertical="top" wrapText="1"/>
    </xf>
    <xf numFmtId="3" fontId="0" fillId="26" borderId="38" xfId="42" applyNumberFormat="1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26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35</xdr:row>
      <xdr:rowOff>57150</xdr:rowOff>
    </xdr:from>
    <xdr:to>
      <xdr:col>6</xdr:col>
      <xdr:colOff>466725</xdr:colOff>
      <xdr:row>36</xdr:row>
      <xdr:rowOff>57150</xdr:rowOff>
    </xdr:to>
    <xdr:sp>
      <xdr:nvSpPr>
        <xdr:cNvPr id="1" name="Line 1"/>
        <xdr:cNvSpPr>
          <a:spLocks/>
        </xdr:cNvSpPr>
      </xdr:nvSpPr>
      <xdr:spPr>
        <a:xfrm>
          <a:off x="4810125" y="6724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PageLayoutView="0" workbookViewId="0" topLeftCell="A1">
      <selection activeCell="O19" sqref="O19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9"/>
      <c r="C2" s="79"/>
      <c r="D2" s="79"/>
      <c r="E2" s="79"/>
      <c r="F2" s="79"/>
      <c r="G2" s="79"/>
      <c r="H2" s="79"/>
    </row>
    <row r="3" spans="1:8" s="3" customFormat="1" ht="12.75">
      <c r="A3" s="6"/>
      <c r="B3" s="79"/>
      <c r="C3" s="79"/>
      <c r="D3" s="79"/>
      <c r="E3" s="79"/>
      <c r="F3" s="79"/>
      <c r="G3" s="79"/>
      <c r="H3" s="79"/>
    </row>
    <row r="4" spans="1:8" s="3" customFormat="1" ht="12.75">
      <c r="A4" s="6"/>
      <c r="B4" s="79"/>
      <c r="C4" s="79"/>
      <c r="D4" s="79"/>
      <c r="E4" s="79"/>
      <c r="F4" s="79"/>
      <c r="G4" s="79"/>
      <c r="H4" s="79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2" t="s">
        <v>9</v>
      </c>
    </row>
    <row r="10" spans="2:8" ht="16.5" customHeight="1">
      <c r="B10" s="72" t="s">
        <v>57</v>
      </c>
      <c r="C10" s="28"/>
      <c r="D10" s="28"/>
      <c r="E10" s="28"/>
      <c r="F10" s="28"/>
      <c r="G10" s="28"/>
      <c r="H10" s="28"/>
    </row>
    <row r="11" spans="2:8" ht="16.5" customHeight="1">
      <c r="B11" s="30"/>
      <c r="C11" s="28"/>
      <c r="D11" s="28"/>
      <c r="E11" s="28"/>
      <c r="F11" s="28"/>
      <c r="G11" s="28"/>
      <c r="H11" s="28"/>
    </row>
    <row r="12" spans="2:8" ht="16.5" customHeight="1">
      <c r="B12" s="73" t="s">
        <v>58</v>
      </c>
      <c r="C12" s="28"/>
      <c r="D12" s="28"/>
      <c r="E12" s="28"/>
      <c r="F12" s="28"/>
      <c r="G12" s="28"/>
      <c r="H12" s="28"/>
    </row>
    <row r="13" spans="2:8" ht="12.75">
      <c r="B13" s="74" t="s">
        <v>59</v>
      </c>
      <c r="C13" s="75"/>
      <c r="D13" s="28"/>
      <c r="E13" s="28"/>
      <c r="F13" s="28"/>
      <c r="G13" s="28"/>
      <c r="H13" s="28"/>
    </row>
    <row r="14" spans="2:8" ht="12.75">
      <c r="B14" s="76" t="s">
        <v>60</v>
      </c>
      <c r="C14" s="75"/>
      <c r="D14" s="28"/>
      <c r="E14" s="28"/>
      <c r="F14" s="28"/>
      <c r="G14" s="28"/>
      <c r="H14" s="28"/>
    </row>
    <row r="15" spans="2:8" ht="12.75">
      <c r="B15" s="74" t="s">
        <v>61</v>
      </c>
      <c r="C15" s="75"/>
      <c r="D15" s="28"/>
      <c r="E15" s="28"/>
      <c r="F15" s="28"/>
      <c r="G15" s="28"/>
      <c r="H15" s="28"/>
    </row>
    <row r="16" spans="2:8" ht="12.75">
      <c r="B16" s="74"/>
      <c r="C16" s="75"/>
      <c r="D16" s="28"/>
      <c r="E16" s="28"/>
      <c r="F16" s="28"/>
      <c r="G16" s="28"/>
      <c r="H16" s="28"/>
    </row>
    <row r="17" spans="2:8" ht="18.75">
      <c r="B17" s="73" t="s">
        <v>62</v>
      </c>
      <c r="C17" s="28"/>
      <c r="D17" s="28"/>
      <c r="E17" s="28"/>
      <c r="F17" s="28"/>
      <c r="G17" s="28"/>
      <c r="H17" s="28"/>
    </row>
    <row r="18" spans="2:8" ht="18">
      <c r="B18" s="77" t="s">
        <v>63</v>
      </c>
      <c r="C18" s="28"/>
      <c r="D18" s="28"/>
      <c r="E18" s="28"/>
      <c r="F18" s="28"/>
      <c r="G18" s="28"/>
      <c r="H18" s="28"/>
    </row>
    <row r="19" spans="2:8" ht="15.75">
      <c r="B19" s="78" t="s">
        <v>64</v>
      </c>
      <c r="C19" s="28"/>
      <c r="D19" s="28"/>
      <c r="E19" s="28"/>
      <c r="F19" s="28"/>
      <c r="G19" s="28"/>
      <c r="H19" s="28"/>
    </row>
    <row r="20" spans="1:8" ht="12.75">
      <c r="A20" s="3"/>
      <c r="B20" s="30" t="s">
        <v>65</v>
      </c>
      <c r="C20" s="28"/>
      <c r="D20" s="28"/>
      <c r="E20" s="28"/>
      <c r="F20" s="28"/>
      <c r="G20" s="28"/>
      <c r="H20" s="28"/>
    </row>
    <row r="21" spans="1:8" ht="12.75">
      <c r="A21" s="3"/>
      <c r="B21" s="30" t="s">
        <v>66</v>
      </c>
      <c r="C21" s="28"/>
      <c r="D21" s="28"/>
      <c r="E21" s="28"/>
      <c r="F21" s="28"/>
      <c r="G21" s="28"/>
      <c r="H21" s="28"/>
    </row>
    <row r="22" spans="1:8" ht="15.75">
      <c r="A22" s="3"/>
      <c r="B22" s="78" t="s">
        <v>67</v>
      </c>
      <c r="C22" s="28"/>
      <c r="D22" s="28"/>
      <c r="E22" s="28"/>
      <c r="F22" s="28"/>
      <c r="G22" s="28"/>
      <c r="H22" s="28"/>
    </row>
    <row r="23" spans="1:8" ht="12.75">
      <c r="A23" s="3"/>
      <c r="B23" s="30" t="s">
        <v>68</v>
      </c>
      <c r="C23" s="28"/>
      <c r="D23" s="28"/>
      <c r="E23" s="28"/>
      <c r="F23" s="28"/>
      <c r="G23" s="28"/>
      <c r="H23" s="28"/>
    </row>
    <row r="24" spans="1:8" ht="15.75">
      <c r="A24" s="3"/>
      <c r="B24" s="78" t="s">
        <v>69</v>
      </c>
      <c r="C24" s="28"/>
      <c r="D24" s="28"/>
      <c r="E24" s="28"/>
      <c r="F24" s="28"/>
      <c r="G24" s="28"/>
      <c r="H24" s="28"/>
    </row>
    <row r="25" spans="1:8" ht="12.75">
      <c r="A25" s="3"/>
      <c r="B25" s="30" t="s">
        <v>70</v>
      </c>
      <c r="C25" s="28"/>
      <c r="D25" s="28"/>
      <c r="E25" s="28"/>
      <c r="F25" s="28"/>
      <c r="G25" s="28"/>
      <c r="H25" s="28"/>
    </row>
    <row r="26" spans="1:8" ht="15.75">
      <c r="A26" s="3"/>
      <c r="B26" s="78" t="s">
        <v>71</v>
      </c>
      <c r="C26" s="28"/>
      <c r="D26" s="28"/>
      <c r="E26" s="28"/>
      <c r="F26" s="28"/>
      <c r="G26" s="28"/>
      <c r="H26" s="28"/>
    </row>
    <row r="27" spans="1:8" ht="12.75">
      <c r="A27" s="3"/>
      <c r="B27" s="30" t="s">
        <v>72</v>
      </c>
      <c r="C27" s="28"/>
      <c r="D27" s="28"/>
      <c r="E27" s="28"/>
      <c r="F27" s="28"/>
      <c r="G27" s="28"/>
      <c r="H27" s="28"/>
    </row>
    <row r="28" spans="1:8" ht="12.75">
      <c r="A28" s="3"/>
      <c r="B28" s="30" t="s">
        <v>73</v>
      </c>
      <c r="C28" s="28"/>
      <c r="D28" s="28"/>
      <c r="E28" s="28"/>
      <c r="F28" s="28"/>
      <c r="G28" s="28"/>
      <c r="H28" s="28"/>
    </row>
    <row r="29" spans="1:8" ht="12.75">
      <c r="A29" s="3"/>
      <c r="B29" s="30" t="s">
        <v>74</v>
      </c>
      <c r="C29" s="28"/>
      <c r="D29" s="28"/>
      <c r="E29" s="28"/>
      <c r="F29" s="28"/>
      <c r="G29" s="28"/>
      <c r="H29" s="28"/>
    </row>
    <row r="30" spans="1:8" ht="12.75">
      <c r="A30" s="3"/>
      <c r="B30" s="30"/>
      <c r="C30" s="28"/>
      <c r="D30" s="28"/>
      <c r="E30" s="28"/>
      <c r="F30" s="28"/>
      <c r="G30" s="28"/>
      <c r="H30" s="28"/>
    </row>
    <row r="31" spans="1:8" ht="18">
      <c r="A31" s="3"/>
      <c r="B31" s="77" t="s">
        <v>75</v>
      </c>
      <c r="C31" s="28"/>
      <c r="D31" s="28"/>
      <c r="E31" s="28"/>
      <c r="F31" s="28"/>
      <c r="G31" s="28"/>
      <c r="H31" s="28"/>
    </row>
    <row r="32" spans="1:8" ht="15.75">
      <c r="A32" s="3"/>
      <c r="B32" s="78" t="s">
        <v>64</v>
      </c>
      <c r="C32" s="28"/>
      <c r="D32" s="28"/>
      <c r="E32" s="28"/>
      <c r="F32" s="28"/>
      <c r="G32" s="28"/>
      <c r="H32" s="28"/>
    </row>
    <row r="33" spans="1:8" ht="12.75">
      <c r="A33" s="3"/>
      <c r="B33" s="30" t="s">
        <v>65</v>
      </c>
      <c r="C33" s="28"/>
      <c r="D33" s="28"/>
      <c r="E33" s="28"/>
      <c r="F33" s="28"/>
      <c r="G33" s="28"/>
      <c r="H33" s="28"/>
    </row>
    <row r="34" spans="1:8" ht="12.75">
      <c r="A34" s="3"/>
      <c r="B34" s="30" t="s">
        <v>76</v>
      </c>
      <c r="C34" s="28"/>
      <c r="D34" s="28"/>
      <c r="E34" s="28"/>
      <c r="F34" s="28"/>
      <c r="G34" s="28"/>
      <c r="H34" s="28"/>
    </row>
    <row r="35" spans="1:8" ht="12.75">
      <c r="A35" s="3"/>
      <c r="B35" s="30" t="s">
        <v>66</v>
      </c>
      <c r="C35" s="28"/>
      <c r="D35" s="28"/>
      <c r="E35" s="28"/>
      <c r="F35" s="28"/>
      <c r="G35" s="28"/>
      <c r="H35" s="28"/>
    </row>
    <row r="36" spans="1:8" ht="15.75">
      <c r="A36" s="3" t="s">
        <v>77</v>
      </c>
      <c r="B36" s="78" t="s">
        <v>67</v>
      </c>
      <c r="C36" s="28"/>
      <c r="D36" s="28"/>
      <c r="E36" s="28"/>
      <c r="F36" s="28"/>
      <c r="G36" s="28"/>
      <c r="H36" s="28"/>
    </row>
    <row r="37" spans="1:8" ht="12.75">
      <c r="A37" s="3"/>
      <c r="B37" s="30" t="s">
        <v>78</v>
      </c>
      <c r="C37" s="28"/>
      <c r="D37" s="28"/>
      <c r="E37" s="28"/>
      <c r="F37" s="28"/>
      <c r="G37" s="28"/>
      <c r="H37" s="28"/>
    </row>
    <row r="38" spans="1:8" ht="12.75">
      <c r="A38" s="3"/>
      <c r="B38" s="30" t="s">
        <v>79</v>
      </c>
      <c r="C38" s="28"/>
      <c r="D38" s="28"/>
      <c r="E38" s="28"/>
      <c r="F38" s="28"/>
      <c r="G38" s="28"/>
      <c r="H38" s="28"/>
    </row>
    <row r="39" spans="1:8" ht="12.75">
      <c r="A39" s="3"/>
      <c r="B39" s="30" t="s">
        <v>80</v>
      </c>
      <c r="C39" s="28"/>
      <c r="D39" s="28"/>
      <c r="E39" s="28"/>
      <c r="F39" s="28"/>
      <c r="G39" s="28"/>
      <c r="H39" s="28"/>
    </row>
    <row r="40" spans="1:8" ht="15.75">
      <c r="A40" s="3"/>
      <c r="B40" s="78" t="s">
        <v>69</v>
      </c>
      <c r="C40" s="28"/>
      <c r="D40" s="28"/>
      <c r="E40" s="28"/>
      <c r="F40" s="28"/>
      <c r="G40" s="28"/>
      <c r="H40" s="28"/>
    </row>
    <row r="41" spans="1:8" ht="12.75">
      <c r="A41" s="3"/>
      <c r="B41" s="30" t="s">
        <v>81</v>
      </c>
      <c r="C41" s="28"/>
      <c r="D41" s="28"/>
      <c r="E41" s="28"/>
      <c r="F41" s="28"/>
      <c r="G41" s="28"/>
      <c r="H41" s="28"/>
    </row>
    <row r="42" spans="1:8" ht="12" customHeight="1">
      <c r="A42" s="3"/>
      <c r="B42" s="78" t="s">
        <v>71</v>
      </c>
      <c r="C42" s="28"/>
      <c r="D42" s="28"/>
      <c r="E42" s="28"/>
      <c r="F42" s="28"/>
      <c r="G42" s="28"/>
      <c r="H42" s="28"/>
    </row>
    <row r="43" spans="1:8" ht="12.75">
      <c r="A43" s="3"/>
      <c r="B43" s="30" t="s">
        <v>82</v>
      </c>
      <c r="C43" s="28"/>
      <c r="D43" s="28"/>
      <c r="E43" s="28"/>
      <c r="F43" s="28"/>
      <c r="G43" s="28"/>
      <c r="H43" s="28"/>
    </row>
    <row r="44" spans="1:8" ht="16.5" customHeight="1">
      <c r="A44" s="3"/>
      <c r="B44" s="30" t="s">
        <v>74</v>
      </c>
      <c r="C44" s="33"/>
      <c r="D44" s="33"/>
      <c r="E44" s="33"/>
      <c r="F44" s="34"/>
      <c r="G44" s="33"/>
      <c r="H44" s="33"/>
    </row>
    <row r="45" spans="1:8" ht="16.5" customHeight="1">
      <c r="A45" s="3"/>
      <c r="B45" s="30"/>
      <c r="C45" s="33"/>
      <c r="D45" s="33"/>
      <c r="E45" s="33"/>
      <c r="F45" s="34"/>
      <c r="H45" s="35"/>
    </row>
    <row r="46" ht="18">
      <c r="B46" s="77" t="s">
        <v>28</v>
      </c>
    </row>
    <row r="47" ht="12.75">
      <c r="B47" s="30" t="s">
        <v>83</v>
      </c>
    </row>
    <row r="48" ht="12.75">
      <c r="B48" s="30" t="s">
        <v>79</v>
      </c>
    </row>
    <row r="49" ht="12.75">
      <c r="B49" s="30" t="s">
        <v>84</v>
      </c>
    </row>
    <row r="51" ht="18">
      <c r="B51" s="77" t="s">
        <v>85</v>
      </c>
    </row>
    <row r="52" spans="2:12" ht="12.75">
      <c r="B52" s="130" t="s">
        <v>86</v>
      </c>
      <c r="C52" s="130"/>
      <c r="D52" s="130"/>
      <c r="E52" s="131" t="s">
        <v>87</v>
      </c>
      <c r="F52" s="131"/>
      <c r="G52" s="131"/>
      <c r="H52" s="131"/>
      <c r="I52" s="131"/>
      <c r="J52" s="131"/>
      <c r="K52" s="131"/>
      <c r="L52" s="131"/>
    </row>
    <row r="53" spans="2:14" ht="12.75">
      <c r="B53" s="128" t="e">
        <v>#VALUE!</v>
      </c>
      <c r="C53" s="128"/>
      <c r="D53" s="128"/>
      <c r="E53" s="132" t="s">
        <v>88</v>
      </c>
      <c r="F53" s="132"/>
      <c r="G53" s="132"/>
      <c r="H53" s="132"/>
      <c r="I53" s="132"/>
      <c r="J53" s="132"/>
      <c r="K53" s="132"/>
      <c r="L53" s="132"/>
      <c r="M53" s="132"/>
      <c r="N53" s="132"/>
    </row>
    <row r="54" spans="2:5" ht="12.75">
      <c r="B54" s="1"/>
      <c r="C54" s="1"/>
      <c r="D54" s="1"/>
      <c r="E54" s="30"/>
    </row>
    <row r="55" spans="2:14" ht="12.75">
      <c r="B55" s="128" t="s">
        <v>89</v>
      </c>
      <c r="C55" s="128"/>
      <c r="D55" s="128"/>
      <c r="E55" s="129" t="s">
        <v>90</v>
      </c>
      <c r="F55" s="129"/>
      <c r="G55" s="129"/>
      <c r="H55" s="129"/>
      <c r="I55" s="129"/>
      <c r="J55" s="129"/>
      <c r="K55" s="129"/>
      <c r="L55" s="129"/>
      <c r="M55" s="129"/>
      <c r="N55" s="129"/>
    </row>
    <row r="56" spans="5:14" ht="12.75"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5:14" ht="12.75"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810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showGridLines="0" zoomScalePageLayoutView="0" workbookViewId="0" topLeftCell="A1">
      <selection activeCell="O10" sqref="O10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4" width="13.00390625" style="2" customWidth="1"/>
    <col min="5" max="5" width="12.57421875" style="2" customWidth="1"/>
    <col min="6" max="6" width="5.7109375" style="2" customWidth="1"/>
    <col min="7" max="7" width="14.00390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4.2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6.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2.75">
      <c r="B9" s="136" t="s">
        <v>1</v>
      </c>
      <c r="C9" s="137"/>
      <c r="D9" s="137"/>
      <c r="E9" s="137"/>
      <c r="F9" s="137"/>
      <c r="G9" s="137"/>
      <c r="H9" s="137"/>
      <c r="I9" s="11"/>
    </row>
    <row r="10" spans="2:9" ht="39" customHeigh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2.75">
      <c r="B11" s="15">
        <v>1</v>
      </c>
      <c r="C11" s="15">
        <v>1</v>
      </c>
      <c r="D11" s="16">
        <v>5000000</v>
      </c>
      <c r="E11" s="17">
        <v>0.0045</v>
      </c>
      <c r="F11" s="18"/>
      <c r="G11" s="15">
        <v>1</v>
      </c>
      <c r="H11" s="16">
        <v>22500</v>
      </c>
      <c r="I11" s="19"/>
    </row>
    <row r="12" spans="2:9" ht="12.75">
      <c r="B12" s="20">
        <v>2</v>
      </c>
      <c r="C12" s="21">
        <v>5000001</v>
      </c>
      <c r="D12" s="21">
        <v>10000000</v>
      </c>
      <c r="E12" s="22">
        <v>0.001</v>
      </c>
      <c r="F12" s="18"/>
      <c r="G12" s="21">
        <v>22501</v>
      </c>
      <c r="H12" s="21">
        <v>27500</v>
      </c>
      <c r="I12" s="19"/>
    </row>
    <row r="13" spans="2:9" ht="12.75">
      <c r="B13" s="15">
        <v>3</v>
      </c>
      <c r="C13" s="16">
        <v>10000001</v>
      </c>
      <c r="D13" s="16">
        <v>50000000</v>
      </c>
      <c r="E13" s="17">
        <v>0.0006</v>
      </c>
      <c r="F13" s="18"/>
      <c r="G13" s="16">
        <v>27501</v>
      </c>
      <c r="H13" s="16">
        <v>51500</v>
      </c>
      <c r="I13" s="19"/>
    </row>
    <row r="14" spans="2:9" ht="12.75">
      <c r="B14" s="20">
        <v>4</v>
      </c>
      <c r="C14" s="21">
        <v>50000001</v>
      </c>
      <c r="D14" s="21">
        <v>100000000</v>
      </c>
      <c r="E14" s="22">
        <v>0.000575</v>
      </c>
      <c r="F14" s="18"/>
      <c r="G14" s="21">
        <v>51501</v>
      </c>
      <c r="H14" s="21">
        <v>80250</v>
      </c>
      <c r="I14" s="19"/>
    </row>
    <row r="15" spans="2:9" ht="13.5" customHeight="1">
      <c r="B15" s="15">
        <v>5</v>
      </c>
      <c r="C15" s="16">
        <v>100000001</v>
      </c>
      <c r="D15" s="16">
        <v>175000000</v>
      </c>
      <c r="E15" s="17">
        <v>0.00055</v>
      </c>
      <c r="F15" s="18"/>
      <c r="G15" s="16">
        <v>80251</v>
      </c>
      <c r="H15" s="16">
        <v>121500</v>
      </c>
      <c r="I15" s="19"/>
    </row>
    <row r="16" spans="2:9" ht="13.5" customHeight="1">
      <c r="B16" s="20">
        <v>6</v>
      </c>
      <c r="C16" s="21">
        <v>175000001</v>
      </c>
      <c r="D16" s="21">
        <v>300000000</v>
      </c>
      <c r="E16" s="22">
        <v>0.000525</v>
      </c>
      <c r="F16" s="18"/>
      <c r="G16" s="21">
        <v>121501</v>
      </c>
      <c r="H16" s="21">
        <v>187125</v>
      </c>
      <c r="I16" s="19"/>
    </row>
    <row r="17" spans="2:9" ht="13.5" customHeight="1">
      <c r="B17" s="23">
        <v>7</v>
      </c>
      <c r="C17" s="24">
        <v>300000001</v>
      </c>
      <c r="D17" s="24">
        <v>500000000</v>
      </c>
      <c r="E17" s="25">
        <v>0.0005</v>
      </c>
      <c r="F17" s="18"/>
      <c r="G17" s="24">
        <v>187126</v>
      </c>
      <c r="H17" s="24">
        <v>287125</v>
      </c>
      <c r="I17" s="19"/>
    </row>
    <row r="18" spans="2:9" ht="13.5" customHeight="1">
      <c r="B18" s="20">
        <v>8</v>
      </c>
      <c r="C18" s="21">
        <v>500000001</v>
      </c>
      <c r="D18" s="20" t="s">
        <v>8</v>
      </c>
      <c r="E18" s="22">
        <v>0.000425</v>
      </c>
      <c r="F18" s="18"/>
      <c r="G18" s="21">
        <v>287126</v>
      </c>
      <c r="H18" s="20" t="s">
        <v>8</v>
      </c>
      <c r="I18" s="26"/>
    </row>
    <row r="19" ht="12.75" customHeight="1"/>
    <row r="20" spans="2:9" ht="16.5" customHeight="1">
      <c r="B20" s="27" t="s">
        <v>9</v>
      </c>
      <c r="C20" s="28"/>
      <c r="D20" s="28"/>
      <c r="E20" s="28"/>
      <c r="F20" s="28"/>
      <c r="G20" s="28"/>
      <c r="H20" s="28"/>
      <c r="I20" s="28"/>
    </row>
    <row r="21" spans="1:10" ht="12" customHeight="1">
      <c r="A21" s="3"/>
      <c r="B21" s="27" t="s">
        <v>10</v>
      </c>
      <c r="C21" s="28"/>
      <c r="D21" s="28"/>
      <c r="E21" s="28"/>
      <c r="F21" s="28"/>
      <c r="G21" s="28"/>
      <c r="H21" s="28"/>
      <c r="I21" s="28"/>
      <c r="J21" s="29"/>
    </row>
    <row r="22" spans="1:10" ht="12" customHeight="1">
      <c r="A22" s="3"/>
      <c r="B22" s="30" t="s">
        <v>11</v>
      </c>
      <c r="C22" s="28"/>
      <c r="D22" s="28"/>
      <c r="E22" s="28"/>
      <c r="F22" s="28"/>
      <c r="G22" s="28"/>
      <c r="H22" s="28"/>
      <c r="I22" s="28"/>
      <c r="J22" s="29"/>
    </row>
    <row r="23" spans="1:10" ht="12" customHeight="1">
      <c r="A23" s="3"/>
      <c r="B23" s="30"/>
      <c r="C23" s="28"/>
      <c r="D23" s="28"/>
      <c r="E23" s="28"/>
      <c r="F23" s="28"/>
      <c r="G23" s="28"/>
      <c r="H23" s="28"/>
      <c r="I23" s="28"/>
      <c r="J23" s="29"/>
    </row>
    <row r="24" spans="1:10" ht="15.75">
      <c r="A24" s="3"/>
      <c r="B24" s="31" t="s">
        <v>12</v>
      </c>
      <c r="C24" s="28"/>
      <c r="D24" s="28"/>
      <c r="E24" s="28"/>
      <c r="F24" s="28"/>
      <c r="G24" s="28"/>
      <c r="H24" s="28"/>
      <c r="I24" s="28"/>
      <c r="J24" s="29"/>
    </row>
    <row r="25" spans="1:10" ht="16.5" customHeight="1">
      <c r="A25" s="3"/>
      <c r="B25" s="32" t="s">
        <v>13</v>
      </c>
      <c r="C25" s="33"/>
      <c r="D25" s="33"/>
      <c r="E25" s="33"/>
      <c r="F25" s="34"/>
      <c r="G25" s="33"/>
      <c r="H25" s="33"/>
      <c r="I25" s="33"/>
      <c r="J25" s="29"/>
    </row>
    <row r="26" spans="1:12" ht="16.5" customHeight="1" thickBot="1">
      <c r="A26" s="3"/>
      <c r="B26" s="33"/>
      <c r="C26" s="33"/>
      <c r="D26" s="33"/>
      <c r="E26" s="33"/>
      <c r="F26" s="34"/>
      <c r="H26" s="35"/>
      <c r="I26" s="35"/>
      <c r="J26" s="36"/>
      <c r="K26" s="37"/>
      <c r="L26"/>
    </row>
    <row r="27" spans="1:12" ht="16.5" customHeight="1" thickBot="1">
      <c r="A27" s="3"/>
      <c r="B27" s="38" t="s">
        <v>14</v>
      </c>
      <c r="C27" s="32" t="s">
        <v>15</v>
      </c>
      <c r="D27" s="32"/>
      <c r="F27" s="39"/>
      <c r="G27" s="40"/>
      <c r="H27" s="32"/>
      <c r="I27" s="33"/>
      <c r="J27" s="29"/>
      <c r="K27"/>
      <c r="L27"/>
    </row>
    <row r="28" spans="1:12" ht="16.5" customHeight="1" thickBot="1">
      <c r="A28" s="3"/>
      <c r="B28" s="33"/>
      <c r="C28" s="32" t="s">
        <v>16</v>
      </c>
      <c r="D28" s="32"/>
      <c r="G28" s="41">
        <f>ROUNDUP(SUM(F49:F60),0)</f>
        <v>0</v>
      </c>
      <c r="H28" s="32"/>
      <c r="I28" s="32"/>
      <c r="J28" s="29"/>
      <c r="K28"/>
      <c r="L28"/>
    </row>
    <row r="29" spans="1:12" ht="16.5" customHeight="1" thickBot="1">
      <c r="A29" s="3"/>
      <c r="B29" s="33"/>
      <c r="C29" s="32"/>
      <c r="D29" s="32"/>
      <c r="E29" s="31" t="s">
        <v>17</v>
      </c>
      <c r="G29" s="42" t="s">
        <v>8</v>
      </c>
      <c r="H29" s="32"/>
      <c r="I29" s="32"/>
      <c r="J29" s="29"/>
      <c r="K29"/>
      <c r="L29"/>
    </row>
    <row r="30" spans="1:12" ht="16.5" customHeight="1" thickBot="1">
      <c r="A30" s="3"/>
      <c r="B30" s="38" t="s">
        <v>18</v>
      </c>
      <c r="C30" s="32" t="s">
        <v>19</v>
      </c>
      <c r="D30" s="32"/>
      <c r="G30" s="40"/>
      <c r="H30" s="32"/>
      <c r="I30" s="32"/>
      <c r="J30" s="29"/>
      <c r="K30"/>
      <c r="L30"/>
    </row>
    <row r="31" spans="1:12" ht="16.5" customHeight="1" thickBot="1">
      <c r="A31" s="3"/>
      <c r="B31" s="33"/>
      <c r="C31" s="32" t="s">
        <v>20</v>
      </c>
      <c r="D31" s="32"/>
      <c r="G31" s="43">
        <f>IF(G30&gt;0.001,SUM(I49:I58),0)</f>
        <v>0</v>
      </c>
      <c r="H31" s="32"/>
      <c r="I31" s="32"/>
      <c r="J31" s="29"/>
      <c r="K31"/>
      <c r="L31"/>
    </row>
    <row r="32" spans="1:12" ht="16.5" thickBot="1">
      <c r="A32" s="3"/>
      <c r="B32" s="33"/>
      <c r="C32" s="32"/>
      <c r="D32" s="32"/>
      <c r="E32" s="31" t="s">
        <v>21</v>
      </c>
      <c r="G32" s="42" t="s">
        <v>22</v>
      </c>
      <c r="H32" s="32"/>
      <c r="I32" s="32"/>
      <c r="J32" s="29"/>
      <c r="K32"/>
      <c r="L32"/>
    </row>
    <row r="33" spans="1:12" ht="16.5" customHeight="1" thickBot="1">
      <c r="A33" s="3"/>
      <c r="B33" s="38" t="s">
        <v>23</v>
      </c>
      <c r="C33" s="32" t="s">
        <v>24</v>
      </c>
      <c r="D33" s="32"/>
      <c r="G33" s="44">
        <f>G27-G31</f>
        <v>0</v>
      </c>
      <c r="H33" s="32"/>
      <c r="I33" s="32"/>
      <c r="J33" s="29"/>
      <c r="K33"/>
      <c r="L33"/>
    </row>
    <row r="34" spans="1:12" ht="15" customHeight="1" thickBot="1">
      <c r="A34" s="3"/>
      <c r="B34" s="38"/>
      <c r="C34" s="32"/>
      <c r="D34" s="32"/>
      <c r="G34" s="45"/>
      <c r="H34" s="32"/>
      <c r="I34" s="32"/>
      <c r="J34" s="29"/>
      <c r="K34"/>
      <c r="L34"/>
    </row>
    <row r="35" spans="1:12" ht="16.5" customHeight="1" thickBot="1">
      <c r="A35" s="3"/>
      <c r="B35" s="38" t="s">
        <v>25</v>
      </c>
      <c r="C35" s="32" t="s">
        <v>26</v>
      </c>
      <c r="D35" s="32"/>
      <c r="G35" s="46">
        <f>G28-G30</f>
        <v>0</v>
      </c>
      <c r="H35" s="32"/>
      <c r="I35" s="32"/>
      <c r="J35" s="29"/>
      <c r="K35"/>
      <c r="L35"/>
    </row>
    <row r="36" spans="1:12" ht="16.5" customHeight="1">
      <c r="A36" s="3"/>
      <c r="B36" s="33"/>
      <c r="C36" s="32"/>
      <c r="D36" s="32"/>
      <c r="E36" s="32"/>
      <c r="G36" s="32"/>
      <c r="H36" s="32"/>
      <c r="I36" s="32"/>
      <c r="J36" s="29"/>
      <c r="K36"/>
      <c r="L36"/>
    </row>
    <row r="37" spans="1:12" ht="18.75" customHeight="1">
      <c r="A37" s="3"/>
      <c r="B37" s="33"/>
      <c r="C37" s="32"/>
      <c r="D37" s="32"/>
      <c r="E37" s="32"/>
      <c r="G37" s="47" t="s">
        <v>27</v>
      </c>
      <c r="H37" s="32"/>
      <c r="I37" s="32"/>
      <c r="J37" s="29"/>
      <c r="K37"/>
      <c r="L37"/>
    </row>
    <row r="38" spans="1:12" ht="18.75" customHeight="1">
      <c r="A38" s="3"/>
      <c r="C38" s="32"/>
      <c r="D38" s="32"/>
      <c r="E38" s="32"/>
      <c r="G38" s="48">
        <f>IF(G35&lt;0,"****   STOP, Fix input in red shaded cell above (G30)****","")</f>
      </c>
      <c r="H38" s="32"/>
      <c r="I38" s="32"/>
      <c r="J38" s="29"/>
      <c r="K38"/>
      <c r="L38"/>
    </row>
    <row r="39" spans="1:12" ht="18.75" customHeight="1">
      <c r="A39" s="3"/>
      <c r="B39" s="31" t="s">
        <v>28</v>
      </c>
      <c r="C39" s="32"/>
      <c r="D39" s="32"/>
      <c r="E39" s="32"/>
      <c r="G39" s="48"/>
      <c r="H39" s="32"/>
      <c r="I39" s="32"/>
      <c r="J39" s="29"/>
      <c r="K39"/>
      <c r="L39"/>
    </row>
    <row r="40" spans="1:12" ht="18.75" customHeight="1">
      <c r="A40" s="3"/>
      <c r="B40" s="32" t="s">
        <v>29</v>
      </c>
      <c r="C40" s="32"/>
      <c r="D40" s="32"/>
      <c r="E40" s="32"/>
      <c r="G40" s="48"/>
      <c r="H40" s="32"/>
      <c r="I40" s="32"/>
      <c r="J40" s="29"/>
      <c r="K40"/>
      <c r="L40"/>
    </row>
    <row r="41" spans="1:12" ht="9.75" customHeight="1" thickBot="1">
      <c r="A41" s="3"/>
      <c r="B41" s="32"/>
      <c r="C41" s="32"/>
      <c r="D41" s="32"/>
      <c r="E41" s="32"/>
      <c r="G41" s="48"/>
      <c r="H41" s="32"/>
      <c r="I41" s="32"/>
      <c r="J41" s="29"/>
      <c r="K41"/>
      <c r="L41"/>
    </row>
    <row r="42" spans="1:12" ht="18.75" customHeight="1" thickBot="1">
      <c r="A42" s="3"/>
      <c r="B42" s="32"/>
      <c r="C42" s="32" t="s">
        <v>30</v>
      </c>
      <c r="D42" s="32"/>
      <c r="E42" s="32"/>
      <c r="G42" s="40"/>
      <c r="H42" s="32"/>
      <c r="I42" s="32"/>
      <c r="J42" s="29"/>
      <c r="K42"/>
      <c r="L42"/>
    </row>
    <row r="43" spans="1:12" ht="17.25" customHeight="1" thickBot="1">
      <c r="A43" s="3"/>
      <c r="B43" s="32"/>
      <c r="C43" s="32" t="s">
        <v>31</v>
      </c>
      <c r="D43" s="32"/>
      <c r="E43" s="32"/>
      <c r="F43" s="49"/>
      <c r="G43" s="43">
        <f>IF(G42&gt;0.001,SUM(L49:L60),0)</f>
        <v>0</v>
      </c>
      <c r="H43" s="32"/>
      <c r="I43" s="32"/>
      <c r="J43" s="29"/>
      <c r="K43"/>
      <c r="L43"/>
    </row>
    <row r="44" spans="1:12" ht="17.25" customHeight="1">
      <c r="A44" s="3"/>
      <c r="B44" s="32"/>
      <c r="C44" s="32"/>
      <c r="D44" s="32"/>
      <c r="E44" s="32"/>
      <c r="F44" s="49"/>
      <c r="G44" s="50"/>
      <c r="H44" s="32"/>
      <c r="I44" s="32"/>
      <c r="J44" s="29"/>
      <c r="K44"/>
      <c r="L44"/>
    </row>
    <row r="45" spans="1:10" ht="16.5" customHeight="1">
      <c r="A45" s="3"/>
      <c r="B45" s="32" t="s">
        <v>32</v>
      </c>
      <c r="C45" s="33"/>
      <c r="D45" s="33"/>
      <c r="E45" s="33"/>
      <c r="F45" s="33"/>
      <c r="G45" s="33"/>
      <c r="H45" s="33"/>
      <c r="I45" s="33"/>
      <c r="J45" s="29"/>
    </row>
    <row r="46" spans="1:7" ht="15" customHeight="1" hidden="1" outlineLevel="1">
      <c r="A46" s="51"/>
      <c r="E46" s="29"/>
      <c r="F46" s="29"/>
      <c r="G46" s="29"/>
    </row>
    <row r="47" spans="1:17" ht="18" customHeight="1" hidden="1" outlineLevel="1" thickBot="1">
      <c r="A47" s="51"/>
      <c r="E47" s="29"/>
      <c r="F47" s="29"/>
      <c r="G47" s="29"/>
      <c r="N47" s="29"/>
      <c r="O47" s="29"/>
      <c r="P47" s="29"/>
      <c r="Q47" s="29"/>
    </row>
    <row r="48" spans="1:12" ht="39" hidden="1" outlineLevel="1" thickBot="1">
      <c r="A48" s="51"/>
      <c r="B48" s="52" t="s">
        <v>33</v>
      </c>
      <c r="C48" s="53" t="s">
        <v>4</v>
      </c>
      <c r="D48" s="53" t="s">
        <v>34</v>
      </c>
      <c r="E48" s="54" t="s">
        <v>5</v>
      </c>
      <c r="F48" s="55" t="s">
        <v>35</v>
      </c>
      <c r="G48" s="54" t="s">
        <v>36</v>
      </c>
      <c r="H48" s="54" t="s">
        <v>37</v>
      </c>
      <c r="I48" s="55" t="s">
        <v>38</v>
      </c>
      <c r="J48" s="52" t="s">
        <v>36</v>
      </c>
      <c r="K48" s="54" t="s">
        <v>37</v>
      </c>
      <c r="L48" s="55" t="s">
        <v>38</v>
      </c>
    </row>
    <row r="49" spans="1:12" ht="13.5" hidden="1" outlineLevel="1" thickTop="1">
      <c r="A49" s="51"/>
      <c r="B49" s="56">
        <v>1</v>
      </c>
      <c r="C49" s="57">
        <v>5000000</v>
      </c>
      <c r="D49" s="58">
        <f>IF(G27&gt;C49,C49,G27)</f>
        <v>0</v>
      </c>
      <c r="E49" s="59">
        <v>0.0045</v>
      </c>
      <c r="F49" s="60">
        <f aca="true" t="shared" si="0" ref="F49:F60">IF(D49="","",(D49*E49))</f>
        <v>0</v>
      </c>
      <c r="G49" s="3">
        <f>IF(G30&gt;H49,H49,G30)</f>
        <v>0</v>
      </c>
      <c r="H49" s="57">
        <v>22500</v>
      </c>
      <c r="I49" s="39">
        <f aca="true" t="shared" si="1" ref="I49:I60">IF(G49="","",(G49/E49))</f>
        <v>0</v>
      </c>
      <c r="J49" s="56">
        <f>IF(G42&gt;K49,K49,G42)</f>
        <v>0</v>
      </c>
      <c r="K49" s="57">
        <v>22500</v>
      </c>
      <c r="L49" s="39">
        <f aca="true" t="shared" si="2" ref="L49:L60">IF(J49="","",(J49/E49))</f>
        <v>0</v>
      </c>
    </row>
    <row r="50" spans="1:12" ht="12.75" hidden="1" outlineLevel="1">
      <c r="A50" s="51"/>
      <c r="B50" s="56">
        <f aca="true" t="shared" si="3" ref="B50:B60">IF(E50&lt;&gt;"",B49+1,"")</f>
        <v>2</v>
      </c>
      <c r="C50" s="57">
        <v>10000000</v>
      </c>
      <c r="D50" s="58">
        <f>IF(AND($G$27&gt;C49,C50&lt;&gt;""),(IF($G$27&lt;(1+C50),($G$27-(SUM($D$49:D49))),(($G$27-C49)-($G$27-C50)))),IF(AND($G$27&gt;C49,C49&gt;0.001),($G$27-C49),""))</f>
      </c>
      <c r="E50" s="59">
        <v>0.001</v>
      </c>
      <c r="F50" s="60">
        <f t="shared" si="0"/>
      </c>
      <c r="G50" s="3">
        <f>IF(AND($G$30&gt;H49,H50&lt;&gt;""),(IF($G$30&lt;(1+H50),($G$30-(SUM($G$49:G49))),(($G$30-H49)-($G$30-H50)))),IF(AND($G$30&gt;H49,H49&gt;0.001),($G$30-H49),""))</f>
      </c>
      <c r="H50" s="57">
        <v>27500</v>
      </c>
      <c r="I50" s="39">
        <f t="shared" si="1"/>
      </c>
      <c r="J50" s="56">
        <f>IF(AND($G$42&gt;K49,K50&lt;&gt;""),(IF($G$42&lt;(1+K50),($G$42-(SUM($J$49:J49))),(($G$42-K49)-($G$42-K50)))),IF(AND($G$42&gt;K49,K49&gt;0.001),($G$42-K49),""))</f>
      </c>
      <c r="K50" s="57">
        <v>27500</v>
      </c>
      <c r="L50" s="39">
        <f t="shared" si="2"/>
      </c>
    </row>
    <row r="51" spans="1:12" ht="12.75" hidden="1" outlineLevel="1">
      <c r="A51" s="51"/>
      <c r="B51" s="56">
        <f t="shared" si="3"/>
        <v>3</v>
      </c>
      <c r="C51" s="61">
        <v>50000000</v>
      </c>
      <c r="D51" s="58">
        <f>IF(AND($G$27&gt;C50,C51&lt;&gt;""),(IF($G$27&lt;(1+C51),($G$27-(SUM($D$49:D50))),(($G$27-C50)-($G$27-C51)))),IF(AND($G$27&gt;C50,C50&gt;0.001),($G$27-C50),""))</f>
      </c>
      <c r="E51" s="59">
        <v>0.0006</v>
      </c>
      <c r="F51" s="60">
        <f t="shared" si="0"/>
      </c>
      <c r="G51" s="3">
        <f>IF(AND($G$30&gt;H50,H51&lt;&gt;""),(IF($G$30&lt;(1+H51),($G$30-(SUM($G$49:G50))),(($G$30-H50)-($G$30-H51)))),IF(AND($G$30&gt;H50,H50&gt;0.001),($G$30-H50),""))</f>
      </c>
      <c r="H51" s="61">
        <v>51500</v>
      </c>
      <c r="I51" s="39">
        <f t="shared" si="1"/>
      </c>
      <c r="J51" s="56">
        <f>IF(AND($G$42&gt;K50,K51&lt;&gt;""),(IF($G$42&lt;(1+K51),($G$42-(SUM($J$49:J50))),(($G$42-K50)-($G$42-K51)))),IF(AND($G$42&gt;K50,K50&gt;0.001),($G$42-K50),""))</f>
      </c>
      <c r="K51" s="61">
        <v>51500</v>
      </c>
      <c r="L51" s="39">
        <f t="shared" si="2"/>
      </c>
    </row>
    <row r="52" spans="1:12" ht="12.75" customHeight="1" hidden="1" outlineLevel="1">
      <c r="A52" s="51"/>
      <c r="B52" s="56">
        <f t="shared" si="3"/>
        <v>4</v>
      </c>
      <c r="C52" s="61">
        <v>100000000</v>
      </c>
      <c r="D52" s="58">
        <f>IF(AND($G$27&gt;C51,C52&lt;&gt;""),(IF($G$27&lt;(1+C52),($G$27-(SUM($D$49:D51))),(($G$27-C51)-($G$27-C52)))),IF(AND($G$27&gt;C51,C51&gt;0.001),($G$27-C51),""))</f>
      </c>
      <c r="E52" s="59">
        <v>0.000575</v>
      </c>
      <c r="F52" s="60">
        <f t="shared" si="0"/>
      </c>
      <c r="G52" s="3">
        <f>IF(AND($G$30&gt;H51,H52&lt;&gt;""),(IF($G$30&lt;(1+H52),($G$30-(SUM($G$49:G51))),(($G$30-H51)-($G$30-H52)))),IF(AND($G$30&gt;H51,H51&gt;0.001),($G$30-H51),""))</f>
      </c>
      <c r="H52" s="61">
        <v>80250</v>
      </c>
      <c r="I52" s="39">
        <f t="shared" si="1"/>
      </c>
      <c r="J52" s="56">
        <f>IF(AND($G$42&gt;K51,K52&lt;&gt;""),(IF($G$42&lt;(1+K52),($G$42-(SUM($J$49:J51))),(($G$42-K51)-($G$42-K52)))),IF(AND($G$42&gt;K51,K51&gt;0.001),($G$42-K51),""))</f>
      </c>
      <c r="K52" s="61">
        <v>80250</v>
      </c>
      <c r="L52" s="39">
        <f t="shared" si="2"/>
      </c>
    </row>
    <row r="53" spans="1:12" ht="12.75" hidden="1" outlineLevel="1">
      <c r="A53" s="51"/>
      <c r="B53" s="56">
        <f t="shared" si="3"/>
        <v>5</v>
      </c>
      <c r="C53" s="61">
        <v>175000000</v>
      </c>
      <c r="D53" s="58">
        <f>IF(AND($G$27&gt;C52,C53&lt;&gt;""),(IF($G$27&lt;(1+C53),($G$27-(SUM($D$49:D52))),(($G$27-C52)-($G$27-C53)))),IF(AND($G$27&gt;C52,C52&gt;0.001),($G$27-C52),""))</f>
      </c>
      <c r="E53" s="59">
        <v>0.00055</v>
      </c>
      <c r="F53" s="60">
        <f t="shared" si="0"/>
      </c>
      <c r="G53" s="3">
        <f>IF(AND($G$30&gt;H52,H53&lt;&gt;""),(IF($G$30&lt;(1+H53),($G$30-(SUM($G$49:G52))),(($G$30-H52)-($G$30-H53)))),IF(AND($G$30&gt;H52,H52&gt;0.001),($G$30-H52),""))</f>
      </c>
      <c r="H53" s="61">
        <v>121500</v>
      </c>
      <c r="I53" s="39">
        <f t="shared" si="1"/>
      </c>
      <c r="J53" s="56">
        <f>IF(AND($G$42&gt;K52,K53&lt;&gt;""),(IF($G$42&lt;(1+K53),($G$42-(SUM($J$49:J52))),(($G$42-K52)-($G$42-K53)))),IF(AND($G$42&gt;K52,K52&gt;0.001),($G$42-K52),""))</f>
      </c>
      <c r="K53" s="61">
        <v>121500</v>
      </c>
      <c r="L53" s="39">
        <f t="shared" si="2"/>
      </c>
    </row>
    <row r="54" spans="1:12" ht="12.75" hidden="1" outlineLevel="1">
      <c r="A54" s="51"/>
      <c r="B54" s="56">
        <f t="shared" si="3"/>
        <v>6</v>
      </c>
      <c r="C54" s="61">
        <v>300000000</v>
      </c>
      <c r="D54" s="58">
        <f>IF(AND($G$27&gt;C53,C54&lt;&gt;""),(IF($G$27&lt;(1+C54),($G$27-(SUM($D$49:D53))),(($G$27-C53)-($G$27-C54)))),IF(AND($G$27&gt;C53,C53&gt;0.001),($G$27-C53),""))</f>
      </c>
      <c r="E54" s="59">
        <v>0.000525</v>
      </c>
      <c r="F54" s="60">
        <f t="shared" si="0"/>
      </c>
      <c r="G54" s="3">
        <f>IF(AND($G$30&gt;H53,H54&lt;&gt;""),(IF($G$30&lt;(1+H54),($G$30-(SUM($G$49:G53))),(($G$30-H53)-($G$30-H54)))),IF(AND($G$30&gt;H53,H53&gt;0.001),($G$30-H53),""))</f>
      </c>
      <c r="H54" s="61">
        <v>187125</v>
      </c>
      <c r="I54" s="39">
        <f t="shared" si="1"/>
      </c>
      <c r="J54" s="56">
        <f>IF(AND($G$42&gt;K53,K54&lt;&gt;""),(IF($G$42&lt;(1+K54),($G$42-(SUM($J$49:J53))),(($G$42-K53)-($G$42-K54)))),IF(AND($G$42&gt;K53,K53&gt;0.001),($G$42-K53),""))</f>
      </c>
      <c r="K54" s="61">
        <v>187125</v>
      </c>
      <c r="L54" s="39">
        <f t="shared" si="2"/>
      </c>
    </row>
    <row r="55" spans="1:12" ht="12.75" hidden="1" outlineLevel="1">
      <c r="A55" s="51"/>
      <c r="B55" s="56">
        <f t="shared" si="3"/>
        <v>7</v>
      </c>
      <c r="C55" s="61">
        <v>500000000</v>
      </c>
      <c r="D55" s="58">
        <f>IF(AND($G$27&gt;C54,C55&lt;&gt;""),(IF($G$27&lt;(1+C55),($G$27-(SUM($D$49:D54))),(($G$27-C54)-($G$27-C55)))),IF(AND($G$27&gt;C54,C54&gt;0.001),($G$27-C54),""))</f>
      </c>
      <c r="E55" s="59">
        <v>0.0005</v>
      </c>
      <c r="F55" s="60">
        <f t="shared" si="0"/>
      </c>
      <c r="G55" s="3">
        <f>IF(AND($G$30&gt;H54,H55&lt;&gt;""),(IF($G$30&lt;(1+H55),($G$30-(SUM($G$49:G54))),(($G$30-H54)-($G$30-H55)))),IF(AND($G$30&gt;H54,H54&gt;0.001),($G$30-H54),""))</f>
      </c>
      <c r="H55" s="61">
        <v>287125</v>
      </c>
      <c r="I55" s="39">
        <f t="shared" si="1"/>
      </c>
      <c r="J55" s="56">
        <f>IF(AND($G$42&gt;K54,K55&lt;&gt;""),(IF($G$42&lt;(1+K55),($G$42-(SUM($J$49:J54))),(($G$42-K54)-($G$42-K55)))),IF(AND($G$42&gt;K54,K54&gt;0.001),($G$42-K54),""))</f>
      </c>
      <c r="K55" s="61">
        <v>287125</v>
      </c>
      <c r="L55" s="39">
        <f t="shared" si="2"/>
      </c>
    </row>
    <row r="56" spans="1:12" ht="12.75" hidden="1" outlineLevel="1">
      <c r="A56" s="51"/>
      <c r="B56" s="56">
        <f t="shared" si="3"/>
        <v>8</v>
      </c>
      <c r="C56" s="62"/>
      <c r="D56" s="58">
        <f>IF(AND($G$27&gt;C55,C56&lt;&gt;""),(IF($G$27&lt;(1+C56),($G$27-(SUM($D$49:D55))),(($G$27-C55)-($G$27-C56)))),IF(AND($G$27&gt;C55,C55&gt;0.001),($G$27-C55),""))</f>
      </c>
      <c r="E56" s="59">
        <v>0.000425</v>
      </c>
      <c r="F56" s="60">
        <f t="shared" si="0"/>
      </c>
      <c r="G56" s="3">
        <f>IF(AND($G$30&gt;H55,H56&lt;&gt;""),(IF($G$30&lt;(1+H56),($G$30-(SUM($G$49:G55))),(($G$30-H55)-($G$30-H56)))),IF(AND($G$30&gt;H55,H55&gt;0.001),($G$30-H55),""))</f>
      </c>
      <c r="H56" s="62"/>
      <c r="I56" s="39">
        <f t="shared" si="1"/>
      </c>
      <c r="J56" s="56">
        <f>IF(AND($G$42&gt;K55,K56&lt;&gt;""),(IF($G$42&lt;(1+K56),($G$42-(SUM($J$49:J55))),(($G$42-K55)-($G$42-K56)))),IF(AND($G$42&gt;K55,K55&gt;0.001),($G$42-K55),""))</f>
      </c>
      <c r="K56" s="62"/>
      <c r="L56" s="39">
        <f t="shared" si="2"/>
      </c>
    </row>
    <row r="57" spans="1:12" ht="12.75" hidden="1" outlineLevel="1">
      <c r="A57" s="51"/>
      <c r="B57" s="56">
        <f t="shared" si="3"/>
      </c>
      <c r="C57" s="62"/>
      <c r="D57" s="58">
        <f>IF(AND($G$27&gt;C56,C57&lt;&gt;""),(IF($G$27&lt;(1+C57),($G$27-(SUM($D$49:D56))),(($G$27-C56)-($G$27-C57)))),IF(AND($G$27&gt;C56,C56&gt;0.001),($G$27-C56),""))</f>
      </c>
      <c r="E57" s="63"/>
      <c r="F57" s="60">
        <f t="shared" si="0"/>
      </c>
      <c r="G57" s="3">
        <f>IF(AND($G$30&gt;H56,H57&lt;&gt;""),(IF($G$30&lt;(1+H57),($G$30-(SUM($G$49:G56))),(($G$30-H56)-($G$30-H57)))),IF(AND($G$30&gt;H56,H56&gt;0.001),($G$30-H56),""))</f>
      </c>
      <c r="H57" s="62"/>
      <c r="I57" s="39">
        <f t="shared" si="1"/>
      </c>
      <c r="J57" s="56">
        <f>IF(AND($G$42&gt;K56,K57&lt;&gt;""),(IF($G$42&lt;(1+K57),($G$42-(SUM($J$49:J56))),(($G$42-K56)-($G$42-K57)))),IF(AND($G$42&gt;K56,K56&gt;0.001),($G$42-K56),""))</f>
      </c>
      <c r="K57" s="62"/>
      <c r="L57" s="39">
        <f t="shared" si="2"/>
      </c>
    </row>
    <row r="58" spans="1:12" ht="12.75" hidden="1" outlineLevel="1">
      <c r="A58" s="51"/>
      <c r="B58" s="56">
        <f t="shared" si="3"/>
      </c>
      <c r="C58" s="62"/>
      <c r="D58" s="58">
        <f>IF(AND($G$27&gt;C57,C58&lt;&gt;""),(IF($G$27&lt;(1+C58),($G$27-(SUM($D$49:D57))),(($G$27-C57)-($G$27-C58)))),IF(AND($G$27&gt;C57,C57&gt;0.001),($G$27-C57),""))</f>
      </c>
      <c r="E58" s="62"/>
      <c r="F58" s="60">
        <f t="shared" si="0"/>
      </c>
      <c r="G58" s="3">
        <f>IF(AND($G$30&gt;H57,H58&lt;&gt;""),(IF($G$30&lt;(1+H58),($G$30-(SUM($G$49:G57))),(($G$30-H57)-($G$30-H58)))),IF(AND($G$30&gt;H57,H57&gt;0.001),($G$30-H57),""))</f>
      </c>
      <c r="H58" s="62"/>
      <c r="I58" s="39">
        <f t="shared" si="1"/>
      </c>
      <c r="J58" s="56">
        <f>IF(AND($G$42&gt;K57,K58&lt;&gt;""),(IF($G$42&lt;(1+K58),($G$42-(SUM($J$49:J57))),(($G$42-K57)-($G$42-K58)))),IF(AND($G$42&gt;K57,K57&gt;0.001),($G$42-K57),""))</f>
      </c>
      <c r="K58" s="62"/>
      <c r="L58" s="39">
        <f t="shared" si="2"/>
      </c>
    </row>
    <row r="59" spans="1:12" ht="12.75" hidden="1" outlineLevel="1">
      <c r="A59" s="51"/>
      <c r="B59" s="56">
        <f t="shared" si="3"/>
      </c>
      <c r="C59" s="62"/>
      <c r="D59" s="58">
        <f>IF(AND($G$27&gt;C58,C59&lt;&gt;""),(IF($G$27&lt;(1+C59),($G$27-(SUM($D$49:D58))),(($G$27-C58)-($G$27-C59)))),IF(AND($G$27&gt;C58,C58&gt;0.001),($G$27-C58),""))</f>
      </c>
      <c r="E59" s="62"/>
      <c r="F59" s="60">
        <f t="shared" si="0"/>
      </c>
      <c r="G59" s="3">
        <f>IF(AND($G$30&gt;H58,H59&lt;&gt;""),(IF($G$30&lt;(1+H59),($G$30-(SUM($G$49:G58))),(($G$30-H58)-($G$30-H59)))),IF(AND($G$30&gt;H58,H58&gt;0.001),($G$30-H58),""))</f>
      </c>
      <c r="H59" s="62"/>
      <c r="I59" s="39">
        <f t="shared" si="1"/>
      </c>
      <c r="J59" s="56">
        <f>IF(AND($G$42&gt;K58,K59&lt;&gt;""),(IF($G$42&lt;(1+K59),($G$42-(SUM($J$49:J58))),(($G$42-K58)-($G$42-K59)))),IF(AND($G$42&gt;K58,K58&gt;0.001),($G$42-K58),""))</f>
      </c>
      <c r="K59" s="62"/>
      <c r="L59" s="39">
        <f t="shared" si="2"/>
      </c>
    </row>
    <row r="60" spans="1:12" ht="13.5" hidden="1" outlineLevel="1" thickBot="1">
      <c r="A60" s="51"/>
      <c r="B60" s="64">
        <f t="shared" si="3"/>
      </c>
      <c r="C60" s="65"/>
      <c r="D60" s="66">
        <f>IF(AND($G$27&gt;C59,C60&lt;&gt;""),(IF($G$27&lt;(1+C60),($G$27-(SUM($D$49:D59))),(($G$27-C59)-($G$27-C60)))),IF(AND($G$27&gt;C59,C59&gt;0.001),($G$27-C59),""))</f>
      </c>
      <c r="E60" s="65"/>
      <c r="F60" s="67">
        <f t="shared" si="0"/>
      </c>
      <c r="G60" s="68">
        <f>IF(AND($G$30&gt;H59,H60&lt;&gt;""),(IF($G$30&lt;(1+H60),($G$30-(SUM($G$49:G59))),(($G$30-H59)-($G$30-H60)))),IF(AND($G$30&gt;H59,H59&gt;0.001),($G$30-H59),""))</f>
      </c>
      <c r="H60" s="65"/>
      <c r="I60" s="69">
        <f t="shared" si="1"/>
      </c>
      <c r="J60" s="64">
        <f>IF(AND($G$42&gt;K59,K60&lt;&gt;""),(IF($G$42&lt;(1+K60),($G$42-(SUM($J$49:J59))),(($G$42-K59)-($G$42-K60)))),IF(AND($G$42&gt;K59,K59&gt;0.001),($G$42-K59),""))</f>
      </c>
      <c r="K60" s="65"/>
      <c r="L60" s="69">
        <f t="shared" si="2"/>
      </c>
    </row>
    <row r="61" spans="1:2" ht="13.5" collapsed="1" thickBot="1">
      <c r="A61" s="51"/>
      <c r="B61" s="30"/>
    </row>
    <row r="62" spans="2:5" ht="13.5" thickBot="1">
      <c r="B62" s="133" t="s">
        <v>39</v>
      </c>
      <c r="C62" s="134"/>
      <c r="D62" s="134"/>
      <c r="E62" s="135"/>
    </row>
    <row r="63" spans="2:5" ht="15.75" customHeight="1" thickBot="1">
      <c r="B63" s="70" t="s">
        <v>40</v>
      </c>
      <c r="C63" s="133" t="s">
        <v>41</v>
      </c>
      <c r="D63" s="134"/>
      <c r="E63" s="135"/>
    </row>
    <row r="64" spans="2:5" ht="13.5" thickBot="1">
      <c r="B64" s="71" t="s">
        <v>42</v>
      </c>
      <c r="C64" s="138" t="s">
        <v>43</v>
      </c>
      <c r="D64" s="139"/>
      <c r="E64" s="140"/>
    </row>
    <row r="65" spans="2:5" ht="13.5" customHeight="1" thickBot="1">
      <c r="B65" s="71" t="s">
        <v>44</v>
      </c>
      <c r="C65" s="138" t="s">
        <v>45</v>
      </c>
      <c r="D65" s="139"/>
      <c r="E65" s="140"/>
    </row>
    <row r="66" spans="2:5" ht="13.5" customHeight="1" thickBot="1">
      <c r="B66" s="71" t="s">
        <v>46</v>
      </c>
      <c r="C66" s="138" t="s">
        <v>47</v>
      </c>
      <c r="D66" s="139"/>
      <c r="E66" s="140"/>
    </row>
    <row r="67" spans="2:5" ht="13.5" customHeight="1" thickBot="1">
      <c r="B67" s="71" t="s">
        <v>48</v>
      </c>
      <c r="C67" s="138" t="s">
        <v>49</v>
      </c>
      <c r="D67" s="139"/>
      <c r="E67" s="140"/>
    </row>
    <row r="68" spans="2:5" ht="13.5" customHeight="1" thickBot="1">
      <c r="B68" s="71" t="s">
        <v>50</v>
      </c>
      <c r="C68" s="138" t="s">
        <v>51</v>
      </c>
      <c r="D68" s="139"/>
      <c r="E68" s="140"/>
    </row>
    <row r="69" spans="2:7" ht="13.5" customHeight="1" thickBot="1">
      <c r="B69" s="71" t="s">
        <v>52</v>
      </c>
      <c r="C69" s="138" t="s">
        <v>53</v>
      </c>
      <c r="D69" s="139"/>
      <c r="E69" s="140"/>
      <c r="F69" s="131"/>
      <c r="G69" s="131"/>
    </row>
    <row r="70" spans="2:7" ht="25.5" customHeight="1" thickBot="1">
      <c r="B70" s="71" t="s">
        <v>54</v>
      </c>
      <c r="C70" s="138" t="s">
        <v>55</v>
      </c>
      <c r="D70" s="141"/>
      <c r="E70" s="142"/>
      <c r="F70" s="131"/>
      <c r="G70" s="131"/>
    </row>
  </sheetData>
  <sheetProtection password="B2B1" sheet="1"/>
  <mergeCells count="11">
    <mergeCell ref="C70:E70"/>
    <mergeCell ref="C63:E63"/>
    <mergeCell ref="B62:E62"/>
    <mergeCell ref="B9:H9"/>
    <mergeCell ref="F69:G70"/>
    <mergeCell ref="C64:E64"/>
    <mergeCell ref="C65:E65"/>
    <mergeCell ref="C66:E66"/>
    <mergeCell ref="C67:E67"/>
    <mergeCell ref="C68:E68"/>
    <mergeCell ref="C69:E69"/>
  </mergeCells>
  <conditionalFormatting sqref="G30">
    <cfRule type="cellIs" priority="1" dxfId="0" operator="greaterThan" stopIfTrue="1">
      <formula>$G$28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8234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9.140625" style="80" customWidth="1"/>
    <col min="2" max="2" width="8.00390625" style="81" bestFit="1" customWidth="1"/>
    <col min="3" max="3" width="13.57421875" style="81" customWidth="1"/>
    <col min="4" max="4" width="15.00390625" style="81" customWidth="1"/>
    <col min="5" max="5" width="16.57421875" style="81" customWidth="1"/>
    <col min="6" max="6" width="29.8515625" style="81" customWidth="1"/>
    <col min="7" max="7" width="10.140625" style="81" bestFit="1" customWidth="1"/>
    <col min="8" max="8" width="13.28125" style="81" customWidth="1"/>
    <col min="9" max="9" width="12.140625" style="81" bestFit="1" customWidth="1"/>
    <col min="10" max="10" width="15.57421875" style="81" customWidth="1"/>
    <col min="11" max="11" width="15.8515625" style="81" bestFit="1" customWidth="1"/>
    <col min="12" max="16384" width="9.140625" style="80" customWidth="1"/>
  </cols>
  <sheetData>
    <row r="1" ht="13.5" thickBot="1">
      <c r="H1" s="82"/>
    </row>
    <row r="2" spans="1:12" ht="13.5" thickBot="1">
      <c r="A2" s="81"/>
      <c r="B2" s="143" t="s">
        <v>12</v>
      </c>
      <c r="C2" s="144"/>
      <c r="D2" s="144"/>
      <c r="E2" s="144"/>
      <c r="F2" s="144"/>
      <c r="G2" s="145"/>
      <c r="H2" s="82"/>
      <c r="I2" s="146" t="s">
        <v>28</v>
      </c>
      <c r="J2" s="147"/>
      <c r="K2" s="148"/>
      <c r="L2" s="81"/>
    </row>
    <row r="3" spans="1:12" ht="39" thickBot="1">
      <c r="A3" s="81"/>
      <c r="B3" s="106" t="s">
        <v>33</v>
      </c>
      <c r="C3" s="103" t="s">
        <v>3</v>
      </c>
      <c r="D3" s="104" t="s">
        <v>4</v>
      </c>
      <c r="E3" s="83" t="s">
        <v>91</v>
      </c>
      <c r="F3" s="105" t="s">
        <v>5</v>
      </c>
      <c r="G3" s="83" t="s">
        <v>35</v>
      </c>
      <c r="H3" s="82"/>
      <c r="I3" s="106" t="s">
        <v>92</v>
      </c>
      <c r="J3" s="126"/>
      <c r="K3" s="127" t="s">
        <v>93</v>
      </c>
      <c r="L3" s="81"/>
    </row>
    <row r="4" spans="1:12" ht="12.75">
      <c r="A4" s="81"/>
      <c r="B4" s="107">
        <v>1</v>
      </c>
      <c r="C4" s="108">
        <v>1</v>
      </c>
      <c r="D4" s="109">
        <v>5000000</v>
      </c>
      <c r="E4" s="84">
        <f>'VUE132_Value Unit Converter'!D49</f>
        <v>0</v>
      </c>
      <c r="F4" s="110">
        <v>1</v>
      </c>
      <c r="G4" s="84">
        <f>'VUE132_Value Unit Converter'!F49</f>
        <v>0</v>
      </c>
      <c r="H4" s="85"/>
      <c r="I4" s="86">
        <f>'VUE132_Value Unit Converter'!J49</f>
        <v>0</v>
      </c>
      <c r="J4" s="87"/>
      <c r="K4" s="124">
        <f>'VUE132_Value Unit Converter'!L49</f>
        <v>0</v>
      </c>
      <c r="L4" s="81"/>
    </row>
    <row r="5" spans="1:12" ht="12.75">
      <c r="A5" s="81"/>
      <c r="B5" s="111">
        <v>2</v>
      </c>
      <c r="C5" s="112">
        <v>5000001</v>
      </c>
      <c r="D5" s="113">
        <v>10000000</v>
      </c>
      <c r="E5" s="88">
        <f>'VUE132_Value Unit Converter'!D50</f>
      </c>
      <c r="F5" s="114">
        <v>0.8455</v>
      </c>
      <c r="G5" s="88">
        <f>'VUE132_Value Unit Converter'!F50</f>
      </c>
      <c r="H5" s="85"/>
      <c r="I5" s="86">
        <f>'VUE132_Value Unit Converter'!J50</f>
      </c>
      <c r="J5" s="87"/>
      <c r="K5" s="88">
        <f>'VUE132_Value Unit Converter'!L50</f>
      </c>
      <c r="L5" s="81"/>
    </row>
    <row r="6" spans="1:12" ht="12.75">
      <c r="A6" s="81"/>
      <c r="B6" s="107">
        <v>3</v>
      </c>
      <c r="C6" s="115">
        <v>10000001</v>
      </c>
      <c r="D6" s="109">
        <v>50000000</v>
      </c>
      <c r="E6" s="88">
        <f>'VUE132_Value Unit Converter'!D51</f>
      </c>
      <c r="F6" s="110">
        <v>0.6137</v>
      </c>
      <c r="G6" s="88">
        <f>'VUE132_Value Unit Converter'!F51</f>
      </c>
      <c r="H6" s="85"/>
      <c r="I6" s="86">
        <f>'VUE132_Value Unit Converter'!J51</f>
      </c>
      <c r="J6" s="87"/>
      <c r="K6" s="88">
        <f>'VUE132_Value Unit Converter'!L51</f>
      </c>
      <c r="L6" s="81"/>
    </row>
    <row r="7" spans="1:12" ht="12.75">
      <c r="A7" s="81"/>
      <c r="B7" s="111">
        <v>4</v>
      </c>
      <c r="C7" s="112">
        <v>50000001</v>
      </c>
      <c r="D7" s="113">
        <v>100000000</v>
      </c>
      <c r="E7" s="88">
        <f>'VUE132_Value Unit Converter'!D52</f>
      </c>
      <c r="F7" s="114">
        <v>0.4639</v>
      </c>
      <c r="G7" s="88">
        <f>'VUE132_Value Unit Converter'!F52</f>
      </c>
      <c r="H7" s="89"/>
      <c r="I7" s="86">
        <f>'VUE132_Value Unit Converter'!J52</f>
      </c>
      <c r="J7" s="87"/>
      <c r="K7" s="88">
        <f>'VUE132_Value Unit Converter'!L52</f>
      </c>
      <c r="L7" s="81"/>
    </row>
    <row r="8" spans="1:12" ht="12.75">
      <c r="A8" s="81"/>
      <c r="B8" s="107">
        <v>5</v>
      </c>
      <c r="C8" s="115">
        <v>100000001</v>
      </c>
      <c r="D8" s="109">
        <v>175000000</v>
      </c>
      <c r="E8" s="88">
        <f>'VUE132_Value Unit Converter'!D53</f>
      </c>
      <c r="F8" s="110">
        <v>0.2783</v>
      </c>
      <c r="G8" s="88">
        <f>'VUE132_Value Unit Converter'!F53</f>
      </c>
      <c r="H8" s="89"/>
      <c r="I8" s="86">
        <f>'VUE132_Value Unit Converter'!J53</f>
      </c>
      <c r="J8" s="87"/>
      <c r="K8" s="88">
        <f>'VUE132_Value Unit Converter'!L53</f>
      </c>
      <c r="L8" s="81"/>
    </row>
    <row r="9" spans="1:12" ht="12.75">
      <c r="A9" s="81"/>
      <c r="B9" s="111">
        <v>6</v>
      </c>
      <c r="C9" s="112">
        <v>175000001</v>
      </c>
      <c r="D9" s="113">
        <v>300000000</v>
      </c>
      <c r="E9" s="88">
        <f>'VUE132_Value Unit Converter'!D54</f>
      </c>
      <c r="F9" s="114">
        <v>0.1531</v>
      </c>
      <c r="G9" s="88">
        <f>'VUE132_Value Unit Converter'!F54</f>
      </c>
      <c r="H9" s="89"/>
      <c r="I9" s="86">
        <f>'VUE132_Value Unit Converter'!J54</f>
      </c>
      <c r="J9" s="87"/>
      <c r="K9" s="88">
        <f>'VUE132_Value Unit Converter'!L54</f>
      </c>
      <c r="L9" s="81"/>
    </row>
    <row r="10" spans="1:12" ht="12.75">
      <c r="A10" s="81"/>
      <c r="B10" s="116">
        <v>7</v>
      </c>
      <c r="C10" s="117">
        <v>300000001</v>
      </c>
      <c r="D10" s="118">
        <v>500000000</v>
      </c>
      <c r="E10" s="88">
        <f>'VUE132_Value Unit Converter'!D55</f>
      </c>
      <c r="F10" s="119">
        <v>0.0765</v>
      </c>
      <c r="G10" s="88">
        <f>'VUE132_Value Unit Converter'!F55</f>
      </c>
      <c r="H10" s="89"/>
      <c r="I10" s="86">
        <f>'VUE132_Value Unit Converter'!J55</f>
      </c>
      <c r="J10" s="87"/>
      <c r="K10" s="88">
        <f>'VUE132_Value Unit Converter'!L55</f>
      </c>
      <c r="L10" s="81"/>
    </row>
    <row r="11" spans="1:12" ht="13.5" thickBot="1">
      <c r="A11" s="81"/>
      <c r="B11" s="120">
        <v>8</v>
      </c>
      <c r="C11" s="121">
        <v>500000001</v>
      </c>
      <c r="D11" s="122" t="s">
        <v>8</v>
      </c>
      <c r="E11" s="90">
        <f>'VUE132_Value Unit Converter'!D56</f>
      </c>
      <c r="F11" s="123">
        <v>0.0344</v>
      </c>
      <c r="G11" s="90">
        <f>'VUE132_Value Unit Converter'!F56</f>
      </c>
      <c r="H11" s="89"/>
      <c r="I11" s="91">
        <f>'VUE132_Value Unit Converter'!J56</f>
      </c>
      <c r="J11" s="125"/>
      <c r="K11" s="90">
        <f>'VUE132_Value Unit Converter'!L56</f>
      </c>
      <c r="L11" s="81"/>
    </row>
    <row r="12" spans="1:12" ht="13.5" thickBot="1">
      <c r="A12" s="81"/>
      <c r="C12" s="92"/>
      <c r="H12" s="82"/>
      <c r="L12" s="81"/>
    </row>
    <row r="13" spans="2:11" ht="27.75" customHeight="1" thickBot="1">
      <c r="B13" s="149" t="s">
        <v>94</v>
      </c>
      <c r="C13" s="150"/>
      <c r="D13" s="151"/>
      <c r="E13" s="93">
        <f>SUM(E4:E11)</f>
        <v>0</v>
      </c>
      <c r="F13" s="94" t="s">
        <v>95</v>
      </c>
      <c r="G13" s="95">
        <f>ROUNDUP(SUM(G4:G11),0)</f>
        <v>0</v>
      </c>
      <c r="H13" s="96" t="s">
        <v>96</v>
      </c>
      <c r="I13" s="97">
        <f>SUM(I4:I11)</f>
        <v>0</v>
      </c>
      <c r="J13" s="98" t="s">
        <v>94</v>
      </c>
      <c r="K13" s="95">
        <f>SUM(K4:K11)</f>
        <v>0</v>
      </c>
    </row>
    <row r="14" spans="3:7" ht="16.5" customHeight="1" thickBot="1">
      <c r="C14" s="82"/>
      <c r="F14" s="94" t="s">
        <v>97</v>
      </c>
      <c r="G14" s="99">
        <f>SUM('VUE132_Value Unit Converter'!G49:G60)</f>
        <v>0</v>
      </c>
    </row>
    <row r="15" spans="6:7" ht="18" customHeight="1" thickBot="1">
      <c r="F15" s="100" t="s">
        <v>98</v>
      </c>
      <c r="G15" s="101">
        <f>G13-G14</f>
        <v>0</v>
      </c>
    </row>
    <row r="17" ht="12.75">
      <c r="H17" s="102"/>
    </row>
  </sheetData>
  <sheetProtection password="B2B1" sheet="1" objects="1" scenarios="1"/>
  <mergeCells count="3">
    <mergeCell ref="B2:G2"/>
    <mergeCell ref="I2:K2"/>
    <mergeCell ref="B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2011-06-28T19:35:45Z</dcterms:created>
  <dcterms:modified xsi:type="dcterms:W3CDTF">2017-01-12T17:40:11Z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