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41_Value Unit Converter" sheetId="2" r:id="rId2"/>
    <sheet name="Detailed Calculation" sheetId="3" r:id="rId3"/>
  </sheets>
  <definedNames>
    <definedName name="_xlnm.Print_Area" localSheetId="1">'VUE141_Value Unit Converter'!$B$2:$H$80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37" authorId="0">
      <text>
        <r>
          <rPr>
            <b/>
            <sz val="10"/>
            <rFont val="Tahoma"/>
            <family val="0"/>
          </rPr>
          <t>Calculated: Total # of resources/users desired, including ones previously licensed.</t>
        </r>
      </text>
    </comment>
    <comment ref="G38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43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45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5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5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<sst xmlns="http://schemas.openxmlformats.org/spreadsheetml/2006/main" count="140" uniqueCount="112">
  <si>
    <t xml:space="preserve">Link to VUE for PA Web Page: </t>
  </si>
  <si>
    <t>Description</t>
  </si>
  <si>
    <t>Quantity Conversion Ratio</t>
  </si>
  <si>
    <t>1 to 1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</si>
  <si>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</si>
  <si>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</si>
  <si>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</si>
  <si>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</si>
  <si>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</si>
  <si>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</si>
  <si>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</si>
  <si>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</si>
  <si>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</si>
  <si>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</si>
  <si>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</si>
  <si>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(G33:G35, 40), place order for value in BLUE cell (G45)</t>
  </si>
  <si>
    <t>Step 1</t>
  </si>
  <si>
    <t>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</si>
  <si>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</si>
  <si>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</si>
  <si>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</si>
  <si>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</si>
  <si>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</si>
  <si>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</si>
  <si>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</si>
  <si>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</si>
  <si>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</si>
  <si>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</si>
  <si>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</si>
  <si>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</si>
  <si>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</si>
  <si>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</si>
  <si>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</si>
  <si>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</si>
  <si>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</si>
  <si>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</si>
  <si>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</si>
  <si>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</si>
  <si>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</si>
  <si>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</si>
  <si>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</si>
  <si>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</si>
  <si>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</si>
  <si>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</si>
  <si>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</si>
  <si>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</si>
  <si>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</si>
  <si>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</si>
  <si>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</si>
  <si>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</si>
  <si>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</si>
  <si>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</si>
  <si>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</si>
  <si>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</si>
  <si>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</si>
  <si>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</si>
  <si>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</si>
  <si>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/>
  </si>
  <si>
    <t>Devices</t>
  </si>
  <si>
    <t>EMS</t>
  </si>
  <si>
    <t>Enter Total # of Devices desired:</t>
  </si>
  <si>
    <t>Enter Total # of EMS desired:</t>
  </si>
  <si>
    <t>Table VUE141</t>
  </si>
  <si>
    <t>Step 1: Determine total devices and EMS based on ratios</t>
  </si>
  <si>
    <t>400 MSUs to 1 EMS</t>
  </si>
  <si>
    <t>Events from Mainframe (MSUs to EMS)</t>
  </si>
  <si>
    <t>Step 2: Apply RVU Conversion to Total Quantity derived from Step 1</t>
  </si>
  <si>
    <t>Enter Total # of MSUs from Mainframe: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</si>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</sst>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0000_);_(* \(#,##0.0000000\);_(* &quot;-&quot;??_);_(@_)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0" fontId="28" fillId="8" borderId="11" xfId="0" applyFont="1" applyFill="1" applyBorder="1" applyAlignment="1">
      <alignment horizontal="center" vertical="top" wrapText="1"/>
    </xf>
    <xf numFmtId="0" fontId="28" fillId="21" borderId="11" xfId="0" applyFont="1" applyFill="1" applyBorder="1" applyAlignment="1">
      <alignment horizontal="left" vertical="top" wrapText="1"/>
    </xf>
    <xf numFmtId="0" fontId="28" fillId="8" borderId="1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165" fontId="29" fillId="0" borderId="14" xfId="0" applyNumberFormat="1" applyFont="1" applyBorder="1" applyAlignment="1">
      <alignment horizontal="center" vertical="top" wrapText="1"/>
    </xf>
    <xf numFmtId="0" fontId="29" fillId="21" borderId="14" xfId="0" applyFont="1" applyFill="1" applyBorder="1" applyAlignment="1">
      <alignment vertical="top" wrapText="1"/>
    </xf>
    <xf numFmtId="3" fontId="29" fillId="0" borderId="15" xfId="0" applyNumberFormat="1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3" xfId="0" applyFont="1" applyFill="1" applyBorder="1" applyAlignment="1">
      <alignment horizontal="center" vertical="top" wrapText="1"/>
    </xf>
    <xf numFmtId="3" fontId="29" fillId="20" borderId="14" xfId="0" applyNumberFormat="1" applyFont="1" applyFill="1" applyBorder="1" applyAlignment="1">
      <alignment horizontal="center" vertical="top" wrapText="1"/>
    </xf>
    <xf numFmtId="165" fontId="29" fillId="20" borderId="14" xfId="0" applyNumberFormat="1" applyFont="1" applyFill="1" applyBorder="1" applyAlignment="1">
      <alignment horizontal="center" vertical="top" wrapText="1"/>
    </xf>
    <xf numFmtId="3" fontId="29" fillId="20" borderId="15" xfId="0" applyNumberFormat="1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3" fontId="29" fillId="24" borderId="14" xfId="0" applyNumberFormat="1" applyFont="1" applyFill="1" applyBorder="1" applyAlignment="1">
      <alignment horizontal="center" vertical="top" wrapText="1"/>
    </xf>
    <xf numFmtId="165" fontId="29" fillId="24" borderId="14" xfId="0" applyNumberFormat="1" applyFont="1" applyFill="1" applyBorder="1" applyAlignment="1">
      <alignment horizontal="center" vertical="top" wrapText="1"/>
    </xf>
    <xf numFmtId="3" fontId="29" fillId="24" borderId="15" xfId="0" applyNumberFormat="1" applyFont="1" applyFill="1" applyBorder="1" applyAlignment="1">
      <alignment horizontal="center" vertical="top" wrapText="1"/>
    </xf>
    <xf numFmtId="0" fontId="29" fillId="20" borderId="16" xfId="0" applyFont="1" applyFill="1" applyBorder="1" applyAlignment="1">
      <alignment horizontal="center" vertical="top" wrapText="1"/>
    </xf>
    <xf numFmtId="3" fontId="29" fillId="20" borderId="17" xfId="0" applyNumberFormat="1" applyFont="1" applyFill="1" applyBorder="1" applyAlignment="1">
      <alignment horizontal="center" vertical="top" wrapText="1"/>
    </xf>
    <xf numFmtId="0" fontId="29" fillId="20" borderId="17" xfId="0" applyFont="1" applyFill="1" applyBorder="1" applyAlignment="1">
      <alignment horizontal="center" vertical="top" wrapText="1"/>
    </xf>
    <xf numFmtId="165" fontId="29" fillId="20" borderId="17" xfId="0" applyNumberFormat="1" applyFont="1" applyFill="1" applyBorder="1" applyAlignment="1">
      <alignment horizontal="center" vertical="top" wrapText="1"/>
    </xf>
    <xf numFmtId="0" fontId="29" fillId="21" borderId="17" xfId="0" applyFont="1" applyFill="1" applyBorder="1" applyAlignment="1">
      <alignment vertical="top" wrapText="1"/>
    </xf>
    <xf numFmtId="0" fontId="29" fillId="20" borderId="18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3" fillId="23" borderId="20" xfId="0" applyNumberFormat="1" applyFont="1" applyFill="1" applyBorder="1" applyAlignment="1" applyProtection="1">
      <alignment horizontal="center" vertical="center" wrapText="1"/>
      <protection/>
    </xf>
    <xf numFmtId="3" fontId="33" fillId="25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4" fillId="23" borderId="2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6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7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3" fontId="0" fillId="27" borderId="0" xfId="58" applyNumberFormat="1" applyFont="1" applyFill="1" applyBorder="1" applyAlignment="1">
      <alignment horizontal="center" vertical="center" wrapText="1"/>
      <protection/>
    </xf>
    <xf numFmtId="165" fontId="0" fillId="27" borderId="30" xfId="58" applyNumberFormat="1" applyFont="1" applyFill="1" applyBorder="1" applyAlignment="1">
      <alignment horizontal="center" vertical="center" wrapText="1"/>
      <protection/>
    </xf>
    <xf numFmtId="165" fontId="0" fillId="27" borderId="0" xfId="58" applyNumberFormat="1" applyFont="1" applyFill="1" applyBorder="1" applyAlignment="1">
      <alignment horizontal="center" vertical="center" wrapText="1"/>
      <protection/>
    </xf>
    <xf numFmtId="165" fontId="0" fillId="27" borderId="28" xfId="58" applyNumberFormat="1" applyFont="1" applyFill="1" applyBorder="1" applyAlignment="1">
      <alignment horizontal="center" vertical="center" wrapText="1"/>
      <protection/>
    </xf>
    <xf numFmtId="3" fontId="0" fillId="27" borderId="19" xfId="0" applyNumberFormat="1" applyFill="1" applyBorder="1" applyAlignment="1">
      <alignment horizontal="center" vertical="center" wrapText="1"/>
    </xf>
    <xf numFmtId="0" fontId="25" fillId="0" borderId="0" xfId="0" applyFont="1" applyAlignment="1" applyProtection="1" quotePrefix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0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31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9" fillId="20" borderId="31" xfId="0" applyFont="1" applyFill="1" applyBorder="1" applyAlignment="1">
      <alignment horizontal="center" vertical="top" wrapText="1"/>
    </xf>
    <xf numFmtId="3" fontId="29" fillId="20" borderId="33" xfId="0" applyNumberFormat="1" applyFont="1" applyFill="1" applyBorder="1" applyAlignment="1">
      <alignment horizontal="center" vertical="top" wrapText="1"/>
    </xf>
    <xf numFmtId="3" fontId="0" fillId="26" borderId="34" xfId="42" applyNumberFormat="1" applyFont="1" applyFill="1" applyBorder="1" applyAlignment="1" applyProtection="1">
      <alignment horizontal="center" vertical="center" wrapText="1"/>
      <protection/>
    </xf>
    <xf numFmtId="3" fontId="29" fillId="0" borderId="32" xfId="0" applyNumberFormat="1" applyFont="1" applyBorder="1" applyAlignment="1">
      <alignment horizontal="center" vertical="top" wrapText="1"/>
    </xf>
    <xf numFmtId="3" fontId="29" fillId="0" borderId="33" xfId="0" applyNumberFormat="1" applyFont="1" applyBorder="1" applyAlignment="1">
      <alignment horizontal="center" vertical="top" wrapText="1"/>
    </xf>
    <xf numFmtId="3" fontId="29" fillId="20" borderId="3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0" fontId="29" fillId="24" borderId="31" xfId="0" applyFont="1" applyFill="1" applyBorder="1" applyAlignment="1">
      <alignment horizontal="center" vertical="top" wrapText="1"/>
    </xf>
    <xf numFmtId="3" fontId="29" fillId="24" borderId="32" xfId="0" applyNumberFormat="1" applyFont="1" applyFill="1" applyBorder="1" applyAlignment="1">
      <alignment horizontal="center" vertical="top" wrapText="1"/>
    </xf>
    <xf numFmtId="3" fontId="29" fillId="24" borderId="33" xfId="0" applyNumberFormat="1" applyFont="1" applyFill="1" applyBorder="1" applyAlignment="1">
      <alignment horizontal="center" vertical="top" wrapText="1"/>
    </xf>
    <xf numFmtId="3" fontId="0" fillId="26" borderId="35" xfId="42" applyNumberFormat="1" applyFont="1" applyFill="1" applyBorder="1" applyAlignment="1" applyProtection="1">
      <alignment horizontal="center" vertical="center" wrapText="1"/>
      <protection/>
    </xf>
    <xf numFmtId="3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vertical="top" wrapText="1"/>
    </xf>
    <xf numFmtId="3" fontId="0" fillId="26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6" borderId="37" xfId="0" applyNumberFormat="1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6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5" fontId="29" fillId="0" borderId="38" xfId="0" applyNumberFormat="1" applyFont="1" applyBorder="1" applyAlignment="1">
      <alignment horizontal="center" vertical="top" wrapText="1"/>
    </xf>
    <xf numFmtId="165" fontId="29" fillId="20" borderId="38" xfId="0" applyNumberFormat="1" applyFont="1" applyFill="1" applyBorder="1" applyAlignment="1">
      <alignment horizontal="center" vertical="top" wrapText="1"/>
    </xf>
    <xf numFmtId="165" fontId="29" fillId="24" borderId="38" xfId="0" applyNumberFormat="1" applyFont="1" applyFill="1" applyBorder="1" applyAlignment="1">
      <alignment horizontal="center" vertical="top" wrapText="1"/>
    </xf>
    <xf numFmtId="3" fontId="0" fillId="26" borderId="39" xfId="42" applyNumberFormat="1" applyFont="1" applyFill="1" applyBorder="1" applyAlignment="1" applyProtection="1">
      <alignment horizontal="center" vertical="center" wrapText="1"/>
      <protection/>
    </xf>
    <xf numFmtId="0" fontId="30" fillId="8" borderId="40" xfId="0" applyFont="1" applyFill="1" applyBorder="1" applyAlignment="1">
      <alignment horizontal="center" vertical="top" wrapText="1"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0" fontId="25" fillId="8" borderId="43" xfId="0" applyFont="1" applyFill="1" applyBorder="1" applyAlignment="1" applyProtection="1">
      <alignment horizontal="center" vertical="center" wrapText="1"/>
      <protection/>
    </xf>
    <xf numFmtId="0" fontId="29" fillId="24" borderId="36" xfId="0" applyFont="1" applyFill="1" applyBorder="1" applyAlignment="1">
      <alignment horizontal="center" vertical="top" wrapText="1"/>
    </xf>
    <xf numFmtId="3" fontId="29" fillId="24" borderId="44" xfId="0" applyNumberFormat="1" applyFont="1" applyFill="1" applyBorder="1" applyAlignment="1">
      <alignment horizontal="center" vertical="top" wrapText="1"/>
    </xf>
    <xf numFmtId="3" fontId="29" fillId="24" borderId="45" xfId="0" applyNumberFormat="1" applyFont="1" applyFill="1" applyBorder="1" applyAlignment="1">
      <alignment horizontal="center" vertical="top" wrapText="1"/>
    </xf>
    <xf numFmtId="165" fontId="29" fillId="24" borderId="46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0" borderId="28" xfId="42" applyNumberFormat="1" applyFont="1" applyFill="1" applyBorder="1" applyAlignment="1" applyProtection="1">
      <alignment horizontal="center" vertical="center" wrapText="1"/>
      <protection/>
    </xf>
    <xf numFmtId="3" fontId="34" fillId="0" borderId="20" xfId="0" applyNumberFormat="1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 wrapText="1"/>
      <protection/>
    </xf>
    <xf numFmtId="0" fontId="0" fillId="0" borderId="48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26" fillId="0" borderId="0" xfId="0" applyFont="1" applyAlignment="1">
      <alignment vertical="top" wrapText="1"/>
    </xf>
    <xf numFmtId="0" fontId="27" fillId="28" borderId="47" xfId="0" applyFont="1" applyFill="1" applyBorder="1" applyAlignment="1">
      <alignment horizontal="left" vertical="top" wrapText="1"/>
    </xf>
    <xf numFmtId="0" fontId="27" fillId="28" borderId="49" xfId="0" applyFont="1" applyFill="1" applyBorder="1" applyAlignment="1">
      <alignment horizontal="left" vertical="top" wrapText="1"/>
    </xf>
    <xf numFmtId="0" fontId="27" fillId="28" borderId="50" xfId="0" applyFont="1" applyFill="1" applyBorder="1" applyAlignment="1">
      <alignment horizontal="left" vertical="top" wrapText="1"/>
    </xf>
    <xf numFmtId="0" fontId="27" fillId="28" borderId="28" xfId="0" applyFont="1" applyFill="1" applyBorder="1" applyAlignment="1">
      <alignment horizontal="left" vertical="top" wrapText="1"/>
    </xf>
    <xf numFmtId="0" fontId="27" fillId="28" borderId="29" xfId="0" applyFont="1" applyFill="1" applyBorder="1" applyAlignment="1">
      <alignment horizontal="left" vertical="top" wrapText="1"/>
    </xf>
    <xf numFmtId="0" fontId="28" fillId="8" borderId="47" xfId="0" applyFont="1" applyFill="1" applyBorder="1" applyAlignment="1">
      <alignment horizontal="center" vertical="top" wrapText="1"/>
    </xf>
    <xf numFmtId="0" fontId="28" fillId="8" borderId="37" xfId="0" applyFont="1" applyFill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19" xfId="0" applyFont="1" applyBorder="1" applyAlignment="1" applyProtection="1">
      <alignment horizontal="left" wrapText="1"/>
      <protection/>
    </xf>
    <xf numFmtId="0" fontId="0" fillId="0" borderId="4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5" fillId="8" borderId="51" xfId="0" applyFont="1" applyFill="1" applyBorder="1" applyAlignment="1">
      <alignment horizontal="center"/>
    </xf>
    <xf numFmtId="0" fontId="25" fillId="8" borderId="52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37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 7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45</xdr:row>
      <xdr:rowOff>47625</xdr:rowOff>
    </xdr:from>
    <xdr:to>
      <xdr:col>6</xdr:col>
      <xdr:colOff>476250</xdr:colOff>
      <xdr:row>46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53000" y="8677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S11" sqref="S11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93"/>
      <c r="C2" s="93"/>
      <c r="D2" s="93"/>
      <c r="E2" s="93"/>
      <c r="F2" s="93"/>
      <c r="G2" s="93"/>
      <c r="H2" s="93"/>
    </row>
    <row r="3" spans="1:8" s="3" customFormat="1" ht="12.75">
      <c r="A3" s="6"/>
      <c r="B3" s="93"/>
      <c r="C3" s="93"/>
      <c r="D3" s="93"/>
      <c r="E3" s="93"/>
      <c r="F3" s="93"/>
      <c r="G3" s="93"/>
      <c r="H3" s="93"/>
    </row>
    <row r="4" spans="1:8" s="3" customFormat="1" ht="12.75">
      <c r="A4" s="6"/>
      <c r="B4" s="93"/>
      <c r="C4" s="93"/>
      <c r="D4" s="93"/>
      <c r="E4" s="93"/>
      <c r="F4" s="93"/>
      <c r="G4" s="93"/>
      <c r="H4" s="93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68</v>
      </c>
      <c r="C6" s="5"/>
      <c r="D6" s="5"/>
      <c r="F6" s="5"/>
      <c r="G6" s="5"/>
      <c r="H6" s="5"/>
    </row>
    <row r="7" spans="1:8" ht="12.75">
      <c r="A7" s="5"/>
      <c r="B7" s="9"/>
      <c r="C7" s="10" t="s">
        <v>111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85" t="s">
        <v>11</v>
      </c>
    </row>
    <row r="10" spans="2:8" ht="16.5" customHeight="1">
      <c r="B10" s="85" t="s">
        <v>69</v>
      </c>
      <c r="C10" s="41"/>
      <c r="D10" s="41"/>
      <c r="E10" s="41"/>
      <c r="F10" s="41"/>
      <c r="G10" s="41"/>
      <c r="H10" s="41"/>
    </row>
    <row r="11" spans="2:8" ht="16.5" customHeight="1">
      <c r="B11" s="43"/>
      <c r="C11" s="41"/>
      <c r="D11" s="41"/>
      <c r="E11" s="41"/>
      <c r="F11" s="41"/>
      <c r="G11" s="41"/>
      <c r="H11" s="41"/>
    </row>
    <row r="12" spans="2:8" ht="16.5" customHeight="1">
      <c r="B12" s="86" t="s">
        <v>70</v>
      </c>
      <c r="C12" s="41"/>
      <c r="D12" s="41"/>
      <c r="E12" s="41"/>
      <c r="F12" s="41"/>
      <c r="G12" s="41"/>
      <c r="H12" s="41"/>
    </row>
    <row r="13" spans="2:8" ht="12.75">
      <c r="B13" s="87" t="s">
        <v>71</v>
      </c>
      <c r="C13" s="88"/>
      <c r="D13" s="41"/>
      <c r="E13" s="41"/>
      <c r="F13" s="41"/>
      <c r="G13" s="41"/>
      <c r="H13" s="41"/>
    </row>
    <row r="14" spans="2:8" ht="12.75">
      <c r="B14" s="89" t="s">
        <v>72</v>
      </c>
      <c r="C14" s="88"/>
      <c r="D14" s="41"/>
      <c r="E14" s="41"/>
      <c r="F14" s="41"/>
      <c r="G14" s="41"/>
      <c r="H14" s="41"/>
    </row>
    <row r="15" spans="2:8" ht="12.75">
      <c r="B15" s="87" t="s">
        <v>73</v>
      </c>
      <c r="C15" s="88"/>
      <c r="D15" s="41"/>
      <c r="E15" s="41"/>
      <c r="F15" s="41"/>
      <c r="G15" s="41"/>
      <c r="H15" s="41"/>
    </row>
    <row r="16" spans="2:8" ht="12.75">
      <c r="B16" s="87"/>
      <c r="C16" s="88"/>
      <c r="D16" s="41"/>
      <c r="E16" s="41"/>
      <c r="F16" s="41"/>
      <c r="G16" s="41"/>
      <c r="H16" s="41"/>
    </row>
    <row r="17" spans="2:8" ht="18.75">
      <c r="B17" s="86" t="s">
        <v>74</v>
      </c>
      <c r="C17" s="41"/>
      <c r="D17" s="41"/>
      <c r="E17" s="41"/>
      <c r="F17" s="41"/>
      <c r="G17" s="41"/>
      <c r="H17" s="41"/>
    </row>
    <row r="18" spans="2:8" ht="18">
      <c r="B18" s="90" t="s">
        <v>75</v>
      </c>
      <c r="C18" s="41"/>
      <c r="D18" s="41"/>
      <c r="E18" s="41"/>
      <c r="F18" s="41"/>
      <c r="G18" s="41"/>
      <c r="H18" s="41"/>
    </row>
    <row r="19" spans="2:8" ht="15.75">
      <c r="B19" s="91" t="s">
        <v>76</v>
      </c>
      <c r="C19" s="41"/>
      <c r="D19" s="41"/>
      <c r="E19" s="41"/>
      <c r="F19" s="41"/>
      <c r="G19" s="41"/>
      <c r="H19" s="41"/>
    </row>
    <row r="20" spans="1:8" ht="12.75">
      <c r="A20" s="3"/>
      <c r="B20" s="43" t="s">
        <v>77</v>
      </c>
      <c r="C20" s="41"/>
      <c r="D20" s="41"/>
      <c r="E20" s="41"/>
      <c r="F20" s="41"/>
      <c r="G20" s="41"/>
      <c r="H20" s="41"/>
    </row>
    <row r="21" spans="1:8" ht="12.75">
      <c r="A21" s="3"/>
      <c r="B21" s="43" t="s">
        <v>78</v>
      </c>
      <c r="C21" s="41"/>
      <c r="D21" s="41"/>
      <c r="E21" s="41"/>
      <c r="F21" s="41"/>
      <c r="G21" s="41"/>
      <c r="H21" s="41"/>
    </row>
    <row r="22" spans="1:8" ht="15.75">
      <c r="A22" s="3"/>
      <c r="B22" s="91" t="s">
        <v>79</v>
      </c>
      <c r="C22" s="41"/>
      <c r="D22" s="41"/>
      <c r="E22" s="41"/>
      <c r="F22" s="41"/>
      <c r="G22" s="41"/>
      <c r="H22" s="41"/>
    </row>
    <row r="23" spans="1:8" ht="12.75">
      <c r="A23" s="3"/>
      <c r="B23" s="43" t="s">
        <v>80</v>
      </c>
      <c r="C23" s="41"/>
      <c r="D23" s="41"/>
      <c r="E23" s="41"/>
      <c r="F23" s="41"/>
      <c r="G23" s="41"/>
      <c r="H23" s="41"/>
    </row>
    <row r="24" spans="1:8" ht="15.75">
      <c r="A24" s="3"/>
      <c r="B24" s="91" t="s">
        <v>81</v>
      </c>
      <c r="C24" s="41"/>
      <c r="D24" s="41"/>
      <c r="E24" s="41"/>
      <c r="F24" s="41"/>
      <c r="G24" s="41"/>
      <c r="H24" s="41"/>
    </row>
    <row r="25" spans="1:8" ht="12.75">
      <c r="A25" s="3"/>
      <c r="B25" s="43" t="s">
        <v>82</v>
      </c>
      <c r="C25" s="41"/>
      <c r="D25" s="41"/>
      <c r="E25" s="41"/>
      <c r="F25" s="41"/>
      <c r="G25" s="41"/>
      <c r="H25" s="41"/>
    </row>
    <row r="26" spans="1:8" ht="15.75">
      <c r="A26" s="3"/>
      <c r="B26" s="91" t="s">
        <v>83</v>
      </c>
      <c r="C26" s="41"/>
      <c r="D26" s="41"/>
      <c r="E26" s="41"/>
      <c r="F26" s="41"/>
      <c r="G26" s="41"/>
      <c r="H26" s="41"/>
    </row>
    <row r="27" spans="1:8" ht="12.75">
      <c r="A27" s="3"/>
      <c r="B27" s="43" t="s">
        <v>84</v>
      </c>
      <c r="C27" s="41"/>
      <c r="D27" s="41"/>
      <c r="E27" s="41"/>
      <c r="F27" s="41"/>
      <c r="G27" s="41"/>
      <c r="H27" s="41"/>
    </row>
    <row r="28" spans="1:8" ht="12.75">
      <c r="A28" s="3"/>
      <c r="B28" s="43" t="s">
        <v>85</v>
      </c>
      <c r="C28" s="41"/>
      <c r="D28" s="41"/>
      <c r="E28" s="41"/>
      <c r="F28" s="41"/>
      <c r="G28" s="41"/>
      <c r="H28" s="41"/>
    </row>
    <row r="29" spans="1:8" ht="12.75">
      <c r="A29" s="3"/>
      <c r="B29" s="43" t="s">
        <v>86</v>
      </c>
      <c r="C29" s="41"/>
      <c r="D29" s="41"/>
      <c r="E29" s="41"/>
      <c r="F29" s="41"/>
      <c r="G29" s="41"/>
      <c r="H29" s="41"/>
    </row>
    <row r="30" spans="1:8" ht="12.75">
      <c r="A30" s="3"/>
      <c r="B30" s="43"/>
      <c r="C30" s="41"/>
      <c r="D30" s="41"/>
      <c r="E30" s="41"/>
      <c r="F30" s="41"/>
      <c r="G30" s="41"/>
      <c r="H30" s="41"/>
    </row>
    <row r="31" spans="1:8" ht="18">
      <c r="A31" s="3"/>
      <c r="B31" s="90" t="s">
        <v>87</v>
      </c>
      <c r="C31" s="41"/>
      <c r="D31" s="41"/>
      <c r="E31" s="41"/>
      <c r="F31" s="41"/>
      <c r="G31" s="41"/>
      <c r="H31" s="41"/>
    </row>
    <row r="32" spans="1:8" ht="15.75">
      <c r="A32" s="3"/>
      <c r="B32" s="91" t="s">
        <v>76</v>
      </c>
      <c r="C32" s="41"/>
      <c r="D32" s="41"/>
      <c r="E32" s="41"/>
      <c r="F32" s="41"/>
      <c r="G32" s="41"/>
      <c r="H32" s="41"/>
    </row>
    <row r="33" spans="1:8" ht="12.75">
      <c r="A33" s="3"/>
      <c r="B33" s="43" t="s">
        <v>77</v>
      </c>
      <c r="C33" s="41"/>
      <c r="D33" s="41"/>
      <c r="E33" s="41"/>
      <c r="F33" s="41"/>
      <c r="G33" s="41"/>
      <c r="H33" s="41"/>
    </row>
    <row r="34" spans="1:8" ht="12.75">
      <c r="A34" s="3"/>
      <c r="B34" s="43" t="s">
        <v>88</v>
      </c>
      <c r="C34" s="41"/>
      <c r="D34" s="41"/>
      <c r="E34" s="41"/>
      <c r="F34" s="41"/>
      <c r="G34" s="41"/>
      <c r="H34" s="41"/>
    </row>
    <row r="35" spans="1:8" ht="12.75">
      <c r="A35" s="3"/>
      <c r="B35" s="43" t="s">
        <v>78</v>
      </c>
      <c r="C35" s="41"/>
      <c r="D35" s="41"/>
      <c r="E35" s="41"/>
      <c r="F35" s="41"/>
      <c r="G35" s="41"/>
      <c r="H35" s="41"/>
    </row>
    <row r="36" spans="1:8" ht="15.75">
      <c r="A36" s="3" t="s">
        <v>89</v>
      </c>
      <c r="B36" s="91" t="s">
        <v>79</v>
      </c>
      <c r="C36" s="41"/>
      <c r="D36" s="41"/>
      <c r="E36" s="41"/>
      <c r="F36" s="41"/>
      <c r="G36" s="41"/>
      <c r="H36" s="41"/>
    </row>
    <row r="37" spans="1:8" ht="12.75">
      <c r="A37" s="3"/>
      <c r="B37" s="43" t="s">
        <v>90</v>
      </c>
      <c r="C37" s="41"/>
      <c r="D37" s="41"/>
      <c r="E37" s="41"/>
      <c r="F37" s="41"/>
      <c r="G37" s="41"/>
      <c r="H37" s="41"/>
    </row>
    <row r="38" spans="1:8" ht="12.75">
      <c r="A38" s="3"/>
      <c r="B38" s="43" t="s">
        <v>91</v>
      </c>
      <c r="C38" s="41"/>
      <c r="D38" s="41"/>
      <c r="E38" s="41"/>
      <c r="F38" s="41"/>
      <c r="G38" s="41"/>
      <c r="H38" s="41"/>
    </row>
    <row r="39" spans="1:8" ht="12.75">
      <c r="A39" s="3"/>
      <c r="B39" s="43" t="s">
        <v>92</v>
      </c>
      <c r="C39" s="41"/>
      <c r="D39" s="41"/>
      <c r="E39" s="41"/>
      <c r="F39" s="41"/>
      <c r="G39" s="41"/>
      <c r="H39" s="41"/>
    </row>
    <row r="40" spans="1:8" ht="15.75">
      <c r="A40" s="3"/>
      <c r="B40" s="91" t="s">
        <v>81</v>
      </c>
      <c r="C40" s="41"/>
      <c r="D40" s="41"/>
      <c r="E40" s="41"/>
      <c r="F40" s="41"/>
      <c r="G40" s="41"/>
      <c r="H40" s="41"/>
    </row>
    <row r="41" spans="1:8" ht="12.75">
      <c r="A41" s="3"/>
      <c r="B41" s="43" t="s">
        <v>93</v>
      </c>
      <c r="C41" s="41"/>
      <c r="D41" s="41"/>
      <c r="E41" s="41"/>
      <c r="F41" s="41"/>
      <c r="G41" s="41"/>
      <c r="H41" s="41"/>
    </row>
    <row r="42" spans="1:8" ht="12" customHeight="1">
      <c r="A42" s="3"/>
      <c r="B42" s="91" t="s">
        <v>83</v>
      </c>
      <c r="C42" s="41"/>
      <c r="D42" s="41"/>
      <c r="E42" s="41"/>
      <c r="F42" s="41"/>
      <c r="G42" s="41"/>
      <c r="H42" s="41"/>
    </row>
    <row r="43" spans="1:8" ht="12.75">
      <c r="A43" s="3"/>
      <c r="B43" s="43" t="s">
        <v>94</v>
      </c>
      <c r="C43" s="41"/>
      <c r="D43" s="41"/>
      <c r="E43" s="41"/>
      <c r="F43" s="41"/>
      <c r="G43" s="41"/>
      <c r="H43" s="41"/>
    </row>
    <row r="44" spans="1:8" ht="16.5" customHeight="1">
      <c r="A44" s="3"/>
      <c r="B44" s="43" t="s">
        <v>86</v>
      </c>
      <c r="C44" s="46"/>
      <c r="D44" s="46"/>
      <c r="E44" s="46"/>
      <c r="F44" s="47"/>
      <c r="G44" s="46"/>
      <c r="H44" s="46"/>
    </row>
    <row r="45" spans="1:8" ht="16.5" customHeight="1">
      <c r="A45" s="3"/>
      <c r="B45" s="43"/>
      <c r="C45" s="46"/>
      <c r="D45" s="46"/>
      <c r="E45" s="46"/>
      <c r="F45" s="47"/>
      <c r="H45" s="92"/>
    </row>
    <row r="46" ht="18">
      <c r="B46" s="90" t="s">
        <v>30</v>
      </c>
    </row>
    <row r="47" ht="12.75">
      <c r="B47" s="43" t="s">
        <v>95</v>
      </c>
    </row>
    <row r="48" ht="12.75">
      <c r="B48" s="43" t="s">
        <v>91</v>
      </c>
    </row>
    <row r="49" ht="12.75">
      <c r="B49" s="43" t="s">
        <v>96</v>
      </c>
    </row>
    <row r="51" ht="18">
      <c r="B51" s="90" t="s">
        <v>97</v>
      </c>
    </row>
    <row r="52" spans="2:12" ht="12.75">
      <c r="B52" s="144" t="s">
        <v>98</v>
      </c>
      <c r="C52" s="144"/>
      <c r="D52" s="144"/>
      <c r="E52" s="145" t="s">
        <v>99</v>
      </c>
      <c r="F52" s="145"/>
      <c r="G52" s="145"/>
      <c r="H52" s="145"/>
      <c r="I52" s="145"/>
      <c r="J52" s="145"/>
      <c r="K52" s="145"/>
      <c r="L52" s="145"/>
    </row>
    <row r="53" spans="2:14" ht="12.75">
      <c r="B53" s="142" t="e">
        <v>#VALUE!</v>
      </c>
      <c r="C53" s="142"/>
      <c r="D53" s="142"/>
      <c r="E53" s="146" t="s">
        <v>100</v>
      </c>
      <c r="F53" s="146"/>
      <c r="G53" s="146"/>
      <c r="H53" s="146"/>
      <c r="I53" s="146"/>
      <c r="J53" s="146"/>
      <c r="K53" s="146"/>
      <c r="L53" s="146"/>
      <c r="M53" s="146"/>
      <c r="N53" s="146"/>
    </row>
    <row r="54" spans="2:5" ht="12.75">
      <c r="B54" s="1"/>
      <c r="C54" s="1"/>
      <c r="D54" s="1"/>
      <c r="E54" s="43"/>
    </row>
    <row r="55" spans="2:14" ht="12.75">
      <c r="B55" s="142" t="s">
        <v>101</v>
      </c>
      <c r="C55" s="142"/>
      <c r="D55" s="142"/>
      <c r="E55" s="143" t="s">
        <v>102</v>
      </c>
      <c r="F55" s="143"/>
      <c r="G55" s="143"/>
      <c r="H55" s="143"/>
      <c r="I55" s="143"/>
      <c r="J55" s="143"/>
      <c r="K55" s="143"/>
      <c r="L55" s="143"/>
      <c r="M55" s="143"/>
      <c r="N55" s="143"/>
    </row>
    <row r="56" spans="5:14" ht="12.75"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5:14" ht="12.75"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187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0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7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8515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2.75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20.2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111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 thickBot="1">
      <c r="A9" s="5"/>
      <c r="B9" s="155" t="s">
        <v>62</v>
      </c>
      <c r="C9" s="155"/>
      <c r="D9" s="155"/>
      <c r="E9" s="155"/>
      <c r="F9" s="155"/>
      <c r="G9" s="155"/>
      <c r="H9" s="155"/>
      <c r="I9" s="155"/>
      <c r="J9" s="5"/>
      <c r="K9" s="5"/>
      <c r="L9" s="5"/>
      <c r="M9" s="5"/>
      <c r="N9" s="5"/>
    </row>
    <row r="10" spans="1:14" ht="15" customHeight="1" thickBot="1">
      <c r="A10" s="5"/>
      <c r="B10" s="156" t="s">
        <v>63</v>
      </c>
      <c r="C10" s="157"/>
      <c r="D10" s="157"/>
      <c r="E10" s="157"/>
      <c r="F10" s="157"/>
      <c r="G10" s="157"/>
      <c r="H10" s="158"/>
      <c r="I10" s="11"/>
      <c r="J10" s="5"/>
      <c r="K10" s="5"/>
      <c r="L10" s="5"/>
      <c r="M10" s="5"/>
      <c r="N10" s="5"/>
    </row>
    <row r="11" spans="1:14" ht="13.5" thickBot="1">
      <c r="A11" s="5"/>
      <c r="B11" s="161" t="s">
        <v>1</v>
      </c>
      <c r="C11" s="167"/>
      <c r="D11" s="167"/>
      <c r="E11" s="167"/>
      <c r="F11" s="168"/>
      <c r="G11" s="161" t="s">
        <v>2</v>
      </c>
      <c r="H11" s="162"/>
      <c r="I11"/>
      <c r="J11" s="5"/>
      <c r="K11" s="5"/>
      <c r="L11" s="5"/>
      <c r="M11" s="5"/>
      <c r="N11" s="5"/>
    </row>
    <row r="12" spans="1:14" ht="13.5" thickBot="1">
      <c r="A12" s="5"/>
      <c r="B12" s="163" t="s">
        <v>58</v>
      </c>
      <c r="C12" s="167"/>
      <c r="D12" s="167"/>
      <c r="E12" s="167"/>
      <c r="F12" s="168"/>
      <c r="G12" s="163" t="s">
        <v>3</v>
      </c>
      <c r="H12" s="164"/>
      <c r="I12"/>
      <c r="J12" s="5"/>
      <c r="K12" s="5"/>
      <c r="L12" s="5"/>
      <c r="M12" s="5"/>
      <c r="N12" s="5"/>
    </row>
    <row r="13" spans="1:14" ht="13.5" thickBot="1">
      <c r="A13" s="5"/>
      <c r="B13" s="163" t="s">
        <v>59</v>
      </c>
      <c r="C13" s="167"/>
      <c r="D13" s="167"/>
      <c r="E13" s="167"/>
      <c r="F13" s="168"/>
      <c r="G13" s="163" t="s">
        <v>3</v>
      </c>
      <c r="H13" s="164"/>
      <c r="I13"/>
      <c r="J13" s="5"/>
      <c r="K13" s="5"/>
      <c r="L13" s="5"/>
      <c r="M13" s="5"/>
      <c r="N13" s="5"/>
    </row>
    <row r="14" spans="1:14" ht="13.5" customHeight="1" thickBot="1">
      <c r="A14" s="5"/>
      <c r="B14" s="163" t="s">
        <v>65</v>
      </c>
      <c r="C14" s="167"/>
      <c r="D14" s="167"/>
      <c r="E14" s="167"/>
      <c r="F14" s="168"/>
      <c r="G14" s="163" t="s">
        <v>64</v>
      </c>
      <c r="H14" s="164"/>
      <c r="I14"/>
      <c r="J14" s="5"/>
      <c r="K14" s="5"/>
      <c r="L14" s="5"/>
      <c r="M14" s="5"/>
      <c r="N14" s="5"/>
    </row>
    <row r="15" spans="1:14" ht="15" customHeight="1" thickBot="1">
      <c r="A15" s="5"/>
      <c r="B15" s="156" t="s">
        <v>66</v>
      </c>
      <c r="C15" s="159"/>
      <c r="D15" s="159"/>
      <c r="E15" s="159"/>
      <c r="F15" s="159"/>
      <c r="G15" s="159"/>
      <c r="H15" s="160"/>
      <c r="I15" s="12"/>
      <c r="J15" s="5"/>
      <c r="K15" s="5"/>
      <c r="L15" s="5"/>
      <c r="M15" s="5"/>
      <c r="N15" s="5"/>
    </row>
    <row r="16" spans="1:14" ht="51.75" thickBot="1">
      <c r="A16" s="5"/>
      <c r="B16" s="13" t="s">
        <v>4</v>
      </c>
      <c r="C16" s="14" t="s">
        <v>5</v>
      </c>
      <c r="D16" s="14" t="s">
        <v>6</v>
      </c>
      <c r="E16" s="14" t="s">
        <v>7</v>
      </c>
      <c r="F16" s="15"/>
      <c r="G16" s="14" t="s">
        <v>8</v>
      </c>
      <c r="H16" s="16" t="s">
        <v>9</v>
      </c>
      <c r="I16" s="17"/>
      <c r="J16" s="5"/>
      <c r="K16" s="5"/>
      <c r="L16" s="5"/>
      <c r="M16" s="5"/>
      <c r="N16" s="5"/>
    </row>
    <row r="17" spans="1:14" ht="13.5" thickBot="1">
      <c r="A17" s="5"/>
      <c r="B17" s="18">
        <v>1</v>
      </c>
      <c r="C17" s="19">
        <v>1</v>
      </c>
      <c r="D17" s="20">
        <v>100</v>
      </c>
      <c r="E17" s="21">
        <v>1</v>
      </c>
      <c r="F17" s="22"/>
      <c r="G17" s="19">
        <v>1</v>
      </c>
      <c r="H17" s="23">
        <v>100</v>
      </c>
      <c r="I17" s="24"/>
      <c r="J17" s="5"/>
      <c r="K17" s="5"/>
      <c r="L17" s="5"/>
      <c r="M17" s="5"/>
      <c r="N17" s="5"/>
    </row>
    <row r="18" spans="2:9" ht="13.5" thickBot="1">
      <c r="B18" s="25">
        <v>2</v>
      </c>
      <c r="C18" s="26">
        <v>101</v>
      </c>
      <c r="D18" s="26">
        <v>250</v>
      </c>
      <c r="E18" s="27">
        <v>0.9</v>
      </c>
      <c r="F18" s="22"/>
      <c r="G18" s="26">
        <v>101</v>
      </c>
      <c r="H18" s="28">
        <v>235</v>
      </c>
      <c r="I18" s="24"/>
    </row>
    <row r="19" spans="2:9" ht="13.5" thickBot="1">
      <c r="B19" s="18">
        <v>3</v>
      </c>
      <c r="C19" s="20">
        <v>251</v>
      </c>
      <c r="D19" s="20">
        <v>500</v>
      </c>
      <c r="E19" s="21">
        <v>0.8</v>
      </c>
      <c r="F19" s="22"/>
      <c r="G19" s="20">
        <v>236</v>
      </c>
      <c r="H19" s="23">
        <v>435</v>
      </c>
      <c r="I19" s="24"/>
    </row>
    <row r="20" spans="2:9" ht="13.5" thickBot="1">
      <c r="B20" s="25">
        <v>4</v>
      </c>
      <c r="C20" s="26">
        <v>501</v>
      </c>
      <c r="D20" s="26">
        <v>750</v>
      </c>
      <c r="E20" s="27">
        <v>0.6</v>
      </c>
      <c r="F20" s="22"/>
      <c r="G20" s="26">
        <v>436</v>
      </c>
      <c r="H20" s="28">
        <v>585</v>
      </c>
      <c r="I20" s="24"/>
    </row>
    <row r="21" spans="2:9" ht="13.5" thickBot="1">
      <c r="B21" s="29">
        <v>5</v>
      </c>
      <c r="C21" s="30">
        <v>751</v>
      </c>
      <c r="D21" s="30">
        <v>1250</v>
      </c>
      <c r="E21" s="31">
        <v>0.5</v>
      </c>
      <c r="F21" s="22"/>
      <c r="G21" s="30">
        <v>586</v>
      </c>
      <c r="H21" s="32">
        <v>835</v>
      </c>
      <c r="I21" s="24"/>
    </row>
    <row r="22" spans="2:9" ht="13.5" thickBot="1">
      <c r="B22" s="25">
        <v>6</v>
      </c>
      <c r="C22" s="26">
        <v>1251</v>
      </c>
      <c r="D22" s="26">
        <v>2000</v>
      </c>
      <c r="E22" s="27">
        <v>0.4</v>
      </c>
      <c r="F22" s="22"/>
      <c r="G22" s="26">
        <v>836</v>
      </c>
      <c r="H22" s="28">
        <v>1135</v>
      </c>
      <c r="I22" s="24"/>
    </row>
    <row r="23" spans="2:9" ht="13.5" thickBot="1">
      <c r="B23" s="29">
        <v>7</v>
      </c>
      <c r="C23" s="30">
        <v>2001</v>
      </c>
      <c r="D23" s="30"/>
      <c r="E23" s="31">
        <v>0.3</v>
      </c>
      <c r="F23" s="22"/>
      <c r="G23" s="30">
        <v>1136</v>
      </c>
      <c r="H23" s="32" t="s">
        <v>57</v>
      </c>
      <c r="I23" s="24"/>
    </row>
    <row r="24" spans="2:9" ht="13.5" customHeight="1" hidden="1" thickBot="1">
      <c r="B24" s="33">
        <v>8</v>
      </c>
      <c r="C24" s="34">
        <v>3000001</v>
      </c>
      <c r="D24" s="35" t="s">
        <v>10</v>
      </c>
      <c r="E24" s="36">
        <v>0.01</v>
      </c>
      <c r="F24" s="37"/>
      <c r="G24" s="34">
        <v>150501</v>
      </c>
      <c r="H24" s="38" t="s">
        <v>10</v>
      </c>
      <c r="I24" s="39"/>
    </row>
    <row r="25" ht="12.75" customHeight="1"/>
    <row r="26" spans="2:9" ht="16.5" customHeight="1">
      <c r="B26" s="40" t="s">
        <v>11</v>
      </c>
      <c r="C26" s="41"/>
      <c r="D26" s="41"/>
      <c r="E26" s="41"/>
      <c r="F26" s="41"/>
      <c r="G26" s="41"/>
      <c r="H26" s="41"/>
      <c r="I26" s="41"/>
    </row>
    <row r="27" spans="1:10" ht="12" customHeight="1">
      <c r="A27" s="3"/>
      <c r="B27" s="40" t="s">
        <v>12</v>
      </c>
      <c r="C27" s="41"/>
      <c r="D27" s="41"/>
      <c r="E27" s="41"/>
      <c r="F27" s="41"/>
      <c r="G27" s="41"/>
      <c r="H27" s="41"/>
      <c r="I27" s="41"/>
      <c r="J27" s="42"/>
    </row>
    <row r="28" spans="1:10" ht="12" customHeight="1">
      <c r="A28" s="3"/>
      <c r="B28" s="43" t="s">
        <v>13</v>
      </c>
      <c r="C28" s="41"/>
      <c r="D28" s="41"/>
      <c r="E28" s="41"/>
      <c r="F28" s="41"/>
      <c r="G28" s="41"/>
      <c r="H28" s="41"/>
      <c r="I28" s="41"/>
      <c r="J28" s="42"/>
    </row>
    <row r="29" spans="1:10" ht="12" customHeight="1">
      <c r="A29" s="3"/>
      <c r="B29" s="43"/>
      <c r="C29" s="41"/>
      <c r="D29" s="41"/>
      <c r="E29" s="41"/>
      <c r="F29" s="41"/>
      <c r="G29" s="41"/>
      <c r="H29" s="41"/>
      <c r="I29" s="41"/>
      <c r="J29" s="42"/>
    </row>
    <row r="30" spans="1:10" ht="15.75">
      <c r="A30" s="3"/>
      <c r="B30" s="44" t="s">
        <v>14</v>
      </c>
      <c r="C30" s="41"/>
      <c r="D30" s="41"/>
      <c r="E30" s="41"/>
      <c r="F30" s="41"/>
      <c r="G30" s="41"/>
      <c r="H30" s="41"/>
      <c r="I30" s="41"/>
      <c r="J30" s="42"/>
    </row>
    <row r="31" spans="1:10" ht="16.5" customHeight="1">
      <c r="A31" s="3"/>
      <c r="B31" s="45" t="s">
        <v>15</v>
      </c>
      <c r="C31" s="46"/>
      <c r="D31" s="46"/>
      <c r="E31" s="46"/>
      <c r="F31" s="47"/>
      <c r="G31" s="46"/>
      <c r="H31" s="46"/>
      <c r="I31" s="46"/>
      <c r="J31" s="42"/>
    </row>
    <row r="32" spans="1:10" ht="16.5" customHeight="1" thickBot="1">
      <c r="A32" s="3"/>
      <c r="B32" s="45"/>
      <c r="C32" s="46"/>
      <c r="D32" s="46"/>
      <c r="E32" s="46"/>
      <c r="F32" s="47"/>
      <c r="G32" s="46"/>
      <c r="H32" s="46"/>
      <c r="I32" s="46"/>
      <c r="J32" s="42"/>
    </row>
    <row r="33" spans="1:10" ht="16.5" customHeight="1" thickBot="1">
      <c r="A33" s="3"/>
      <c r="B33" s="45"/>
      <c r="C33" s="165" t="s">
        <v>60</v>
      </c>
      <c r="D33" s="165"/>
      <c r="E33" s="165"/>
      <c r="F33" s="166"/>
      <c r="G33" s="141"/>
      <c r="H33" s="46"/>
      <c r="I33" s="46"/>
      <c r="J33" s="42"/>
    </row>
    <row r="34" spans="1:10" ht="16.5" customHeight="1" thickBot="1">
      <c r="A34" s="3"/>
      <c r="B34" s="45"/>
      <c r="C34" s="165" t="s">
        <v>61</v>
      </c>
      <c r="D34" s="165"/>
      <c r="E34" s="165"/>
      <c r="F34" s="166"/>
      <c r="G34" s="141"/>
      <c r="H34" s="46"/>
      <c r="I34" s="46"/>
      <c r="J34" s="42"/>
    </row>
    <row r="35" spans="1:10" ht="16.5" customHeight="1" thickBot="1">
      <c r="A35" s="3"/>
      <c r="B35" s="45"/>
      <c r="C35" s="165" t="s">
        <v>67</v>
      </c>
      <c r="D35" s="165"/>
      <c r="E35" s="165"/>
      <c r="F35" s="166"/>
      <c r="G35" s="141"/>
      <c r="H35" s="46"/>
      <c r="I35" s="46"/>
      <c r="J35" s="42"/>
    </row>
    <row r="36" spans="1:10" ht="16.5" customHeight="1" thickBot="1">
      <c r="A36" s="3"/>
      <c r="B36" s="45"/>
      <c r="C36" s="46"/>
      <c r="D36" s="46"/>
      <c r="E36" s="46"/>
      <c r="F36" s="47"/>
      <c r="G36" s="46"/>
      <c r="H36" s="46"/>
      <c r="I36" s="46"/>
      <c r="J36" s="42"/>
    </row>
    <row r="37" spans="1:12" ht="16.5" customHeight="1" thickBot="1">
      <c r="A37" s="3"/>
      <c r="B37" s="48" t="s">
        <v>16</v>
      </c>
      <c r="C37" s="45" t="s">
        <v>17</v>
      </c>
      <c r="D37" s="45"/>
      <c r="F37" s="49"/>
      <c r="G37" s="50">
        <f>(G33+G34+(ROUNDUP(G35/400,0)))</f>
        <v>0</v>
      </c>
      <c r="H37" s="45"/>
      <c r="I37" s="46"/>
      <c r="J37" s="42"/>
      <c r="K37"/>
      <c r="L37"/>
    </row>
    <row r="38" spans="1:12" ht="16.5" customHeight="1" thickBot="1">
      <c r="A38" s="3"/>
      <c r="B38" s="46"/>
      <c r="C38" s="45" t="s">
        <v>18</v>
      </c>
      <c r="D38" s="45"/>
      <c r="G38" s="51">
        <f>ROUNDUP(SUM(F59:F70),0)</f>
        <v>0</v>
      </c>
      <c r="H38" s="45"/>
      <c r="I38" s="45"/>
      <c r="J38" s="42"/>
      <c r="K38"/>
      <c r="L38"/>
    </row>
    <row r="39" spans="1:12" ht="16.5" customHeight="1" thickBot="1">
      <c r="A39" s="3"/>
      <c r="B39" s="46"/>
      <c r="C39" s="45"/>
      <c r="D39" s="45"/>
      <c r="E39" s="44" t="s">
        <v>19</v>
      </c>
      <c r="G39" s="52" t="s">
        <v>10</v>
      </c>
      <c r="H39" s="45"/>
      <c r="I39" s="45"/>
      <c r="J39" s="42"/>
      <c r="K39"/>
      <c r="L39"/>
    </row>
    <row r="40" spans="1:12" ht="16.5" customHeight="1" thickBot="1">
      <c r="A40" s="3"/>
      <c r="B40" s="48" t="s">
        <v>20</v>
      </c>
      <c r="C40" s="45" t="s">
        <v>21</v>
      </c>
      <c r="D40" s="45"/>
      <c r="G40" s="53"/>
      <c r="H40" s="45"/>
      <c r="I40" s="45"/>
      <c r="J40" s="42"/>
      <c r="K40"/>
      <c r="L40"/>
    </row>
    <row r="41" spans="1:12" ht="16.5" customHeight="1" thickBot="1">
      <c r="A41" s="3"/>
      <c r="B41" s="46"/>
      <c r="C41" s="45" t="s">
        <v>22</v>
      </c>
      <c r="D41" s="45"/>
      <c r="G41" s="50">
        <f>IF(G40&gt;0.001,SUM(I59:I68),0)</f>
        <v>0</v>
      </c>
      <c r="H41" s="45"/>
      <c r="I41" s="45"/>
      <c r="J41" s="42"/>
      <c r="K41"/>
      <c r="L41"/>
    </row>
    <row r="42" spans="1:12" ht="16.5" thickBot="1">
      <c r="A42" s="3"/>
      <c r="B42" s="46"/>
      <c r="C42" s="45"/>
      <c r="D42" s="45"/>
      <c r="E42" s="44" t="s">
        <v>23</v>
      </c>
      <c r="G42" s="52" t="s">
        <v>24</v>
      </c>
      <c r="H42" s="45"/>
      <c r="I42" s="45"/>
      <c r="J42" s="42"/>
      <c r="K42"/>
      <c r="L42"/>
    </row>
    <row r="43" spans="1:12" ht="16.5" customHeight="1" thickBot="1">
      <c r="A43" s="3"/>
      <c r="B43" s="48" t="s">
        <v>25</v>
      </c>
      <c r="C43" s="45" t="s">
        <v>26</v>
      </c>
      <c r="D43" s="45"/>
      <c r="G43" s="54">
        <f>G37-G41</f>
        <v>0</v>
      </c>
      <c r="H43" s="45"/>
      <c r="I43" s="45"/>
      <c r="J43" s="42"/>
      <c r="K43"/>
      <c r="L43"/>
    </row>
    <row r="44" spans="1:12" ht="15" customHeight="1" thickBot="1">
      <c r="A44" s="3"/>
      <c r="B44" s="48"/>
      <c r="C44" s="45"/>
      <c r="D44" s="45"/>
      <c r="G44" s="55"/>
      <c r="H44" s="45"/>
      <c r="I44" s="45"/>
      <c r="J44" s="42"/>
      <c r="K44"/>
      <c r="L44"/>
    </row>
    <row r="45" spans="1:12" ht="16.5" customHeight="1" thickBot="1">
      <c r="A45" s="3"/>
      <c r="B45" s="48" t="s">
        <v>27</v>
      </c>
      <c r="C45" s="45" t="s">
        <v>28</v>
      </c>
      <c r="D45" s="45"/>
      <c r="G45" s="56">
        <f>G38-G40</f>
        <v>0</v>
      </c>
      <c r="H45" s="45"/>
      <c r="I45" s="45"/>
      <c r="J45" s="42"/>
      <c r="K45"/>
      <c r="L45"/>
    </row>
    <row r="46" spans="1:12" ht="16.5" customHeight="1">
      <c r="A46" s="3"/>
      <c r="B46" s="46"/>
      <c r="C46" s="45"/>
      <c r="D46" s="45"/>
      <c r="E46" s="45"/>
      <c r="G46" s="45"/>
      <c r="H46" s="45"/>
      <c r="I46" s="45"/>
      <c r="J46" s="42"/>
      <c r="K46"/>
      <c r="L46"/>
    </row>
    <row r="47" spans="1:12" ht="18.75" customHeight="1">
      <c r="A47" s="3"/>
      <c r="B47" s="46"/>
      <c r="C47" s="45"/>
      <c r="D47" s="45"/>
      <c r="E47" s="45"/>
      <c r="G47" s="57" t="s">
        <v>29</v>
      </c>
      <c r="H47" s="45"/>
      <c r="I47" s="45"/>
      <c r="J47" s="42"/>
      <c r="K47"/>
      <c r="L47"/>
    </row>
    <row r="48" spans="1:12" ht="18.75" customHeight="1">
      <c r="A48" s="3"/>
      <c r="C48" s="45"/>
      <c r="D48" s="45"/>
      <c r="E48" s="45"/>
      <c r="G48" s="58">
        <f>IF(G45&lt;0,"****   STOP, Fix input in red shaded cell above (G40)****","")</f>
      </c>
      <c r="H48" s="45"/>
      <c r="I48" s="45"/>
      <c r="J48" s="42"/>
      <c r="K48"/>
      <c r="L48"/>
    </row>
    <row r="49" spans="1:12" ht="18.75" customHeight="1">
      <c r="A49" s="3"/>
      <c r="B49" s="44" t="s">
        <v>30</v>
      </c>
      <c r="C49" s="45"/>
      <c r="D49" s="45"/>
      <c r="E49" s="45"/>
      <c r="G49" s="58"/>
      <c r="H49" s="45"/>
      <c r="I49" s="45"/>
      <c r="J49" s="42"/>
      <c r="K49"/>
      <c r="L49"/>
    </row>
    <row r="50" spans="1:12" ht="18.75" customHeight="1">
      <c r="A50" s="3"/>
      <c r="B50" s="45" t="s">
        <v>31</v>
      </c>
      <c r="C50" s="45"/>
      <c r="D50" s="45"/>
      <c r="E50" s="45"/>
      <c r="G50" s="58"/>
      <c r="H50" s="45"/>
      <c r="I50" s="45"/>
      <c r="J50" s="42"/>
      <c r="K50"/>
      <c r="L50"/>
    </row>
    <row r="51" spans="1:12" ht="9.75" customHeight="1" thickBot="1">
      <c r="A51" s="3"/>
      <c r="B51" s="45"/>
      <c r="C51" s="45"/>
      <c r="D51" s="45"/>
      <c r="E51" s="45"/>
      <c r="G51" s="58"/>
      <c r="H51" s="45"/>
      <c r="I51" s="45"/>
      <c r="J51" s="42"/>
      <c r="K51"/>
      <c r="L51"/>
    </row>
    <row r="52" spans="1:12" ht="18.75" customHeight="1" thickBot="1">
      <c r="A52" s="3"/>
      <c r="B52" s="45"/>
      <c r="C52" s="45" t="s">
        <v>32</v>
      </c>
      <c r="D52" s="45"/>
      <c r="E52" s="45"/>
      <c r="G52" s="53"/>
      <c r="H52" s="45"/>
      <c r="I52" s="45"/>
      <c r="J52" s="42"/>
      <c r="K52"/>
      <c r="L52"/>
    </row>
    <row r="53" spans="1:12" ht="17.25" customHeight="1" thickBot="1">
      <c r="A53" s="3"/>
      <c r="B53" s="45"/>
      <c r="C53" s="45" t="s">
        <v>33</v>
      </c>
      <c r="D53" s="45"/>
      <c r="E53" s="45"/>
      <c r="F53" s="59"/>
      <c r="G53" s="50">
        <f>IF(G52&gt;0.001,SUM(L59:L70),0)</f>
        <v>0</v>
      </c>
      <c r="H53" s="45"/>
      <c r="I53" s="45"/>
      <c r="J53" s="42"/>
      <c r="K53"/>
      <c r="L53"/>
    </row>
    <row r="54" spans="1:12" ht="17.25" customHeight="1">
      <c r="A54" s="3"/>
      <c r="B54" s="45"/>
      <c r="C54" s="45"/>
      <c r="D54" s="45"/>
      <c r="E54" s="45"/>
      <c r="F54" s="59"/>
      <c r="G54" s="60"/>
      <c r="H54" s="45"/>
      <c r="I54" s="45"/>
      <c r="J54" s="42"/>
      <c r="K54"/>
      <c r="L54"/>
    </row>
    <row r="55" spans="1:10" ht="16.5" customHeight="1">
      <c r="A55" s="3"/>
      <c r="B55" s="45" t="s">
        <v>34</v>
      </c>
      <c r="C55" s="46"/>
      <c r="D55" s="46"/>
      <c r="E55" s="46"/>
      <c r="F55" s="46"/>
      <c r="G55" s="46"/>
      <c r="H55" s="46"/>
      <c r="I55" s="46"/>
      <c r="J55" s="42"/>
    </row>
    <row r="56" spans="1:7" ht="15" customHeight="1" hidden="1" outlineLevel="1">
      <c r="A56" s="61"/>
      <c r="E56" s="42"/>
      <c r="F56" s="42"/>
      <c r="G56" s="42"/>
    </row>
    <row r="57" spans="1:17" ht="18" customHeight="1" hidden="1" outlineLevel="1" thickBot="1">
      <c r="A57" s="61"/>
      <c r="E57" s="42"/>
      <c r="F57" s="42"/>
      <c r="G57" s="42"/>
      <c r="N57" s="42"/>
      <c r="O57" s="42"/>
      <c r="P57" s="42"/>
      <c r="Q57" s="42"/>
    </row>
    <row r="58" spans="1:12" ht="39" hidden="1" outlineLevel="1" thickBot="1">
      <c r="A58" s="61"/>
      <c r="B58" s="62" t="s">
        <v>35</v>
      </c>
      <c r="C58" s="63" t="s">
        <v>6</v>
      </c>
      <c r="D58" s="63" t="s">
        <v>36</v>
      </c>
      <c r="E58" s="64" t="s">
        <v>7</v>
      </c>
      <c r="F58" s="65" t="s">
        <v>37</v>
      </c>
      <c r="G58" s="64" t="s">
        <v>38</v>
      </c>
      <c r="H58" s="64" t="s">
        <v>39</v>
      </c>
      <c r="I58" s="65" t="s">
        <v>40</v>
      </c>
      <c r="J58" s="62" t="s">
        <v>38</v>
      </c>
      <c r="K58" s="64" t="s">
        <v>39</v>
      </c>
      <c r="L58" s="65" t="s">
        <v>40</v>
      </c>
    </row>
    <row r="59" spans="1:12" ht="13.5" hidden="1" outlineLevel="1" thickTop="1">
      <c r="A59" s="61"/>
      <c r="B59" s="66">
        <v>1</v>
      </c>
      <c r="C59" s="80">
        <v>100</v>
      </c>
      <c r="D59" s="67">
        <f>IF(G37&gt;C59,C59,G37)</f>
        <v>0</v>
      </c>
      <c r="E59" s="81">
        <v>1</v>
      </c>
      <c r="F59" s="69">
        <f aca="true" t="shared" si="0" ref="F59:F70">IF(D59="","",(D59*E59))</f>
        <v>0</v>
      </c>
      <c r="G59" s="3">
        <f>IF(G40&gt;H59,H59,G40)</f>
        <v>0</v>
      </c>
      <c r="H59" s="84">
        <v>100</v>
      </c>
      <c r="I59" s="49">
        <f aca="true" t="shared" si="1" ref="I59:I70">IF(G59="","",(G59/E59))</f>
        <v>0</v>
      </c>
      <c r="J59" s="66">
        <f>IF(G52&gt;K59,K59,G52)</f>
        <v>0</v>
      </c>
      <c r="K59" s="84">
        <v>100</v>
      </c>
      <c r="L59" s="49">
        <f aca="true" t="shared" si="2" ref="L59:L70">IF(J59="","",(J59/E59))</f>
        <v>0</v>
      </c>
    </row>
    <row r="60" spans="1:12" ht="12.75" hidden="1" outlineLevel="1">
      <c r="A60" s="61"/>
      <c r="B60" s="66">
        <f aca="true" t="shared" si="3" ref="B60:B70">IF(E60&lt;&gt;"",B59+1,"")</f>
        <v>2</v>
      </c>
      <c r="C60" s="80">
        <v>250</v>
      </c>
      <c r="D60" s="67">
        <f>IF(AND($G$37&gt;C59,C60&lt;&gt;""),(IF($G$37&lt;(1+C60),($G$37-(SUM($D$59:D59))),(($G$37-C59)-($G$37-C60)))),IF(AND($G$37&gt;C59,C59&gt;0.001),($G$37-C59),""))</f>
      </c>
      <c r="E60" s="82">
        <v>0.9</v>
      </c>
      <c r="F60" s="69">
        <f t="shared" si="0"/>
      </c>
      <c r="G60" s="3">
        <f>IF(AND($G$40&gt;H59,H60&lt;&gt;""),(IF($G$40&lt;(1+H60),($G$40-(SUM($G$59:G59))),(($G$40-H59)-($G$40-H60)))),IF(AND($G$40&gt;H59,H59&gt;0.001),($G$40-H59),""))</f>
      </c>
      <c r="H60" s="84">
        <v>235</v>
      </c>
      <c r="I60" s="49">
        <f t="shared" si="1"/>
      </c>
      <c r="J60" s="66">
        <f>IF(AND($G$52&gt;K59,K60&lt;&gt;""),(IF($G$52&lt;(1+K60),($G$52-(SUM($J$59:J59))),(($G$52-K59)-($G$52-K60)))),IF(AND($G$52&gt;K59,K59&gt;0.001),($G$52-K59),""))</f>
      </c>
      <c r="K60" s="84">
        <v>235</v>
      </c>
      <c r="L60" s="49">
        <f t="shared" si="2"/>
      </c>
    </row>
    <row r="61" spans="1:12" ht="12.75" hidden="1" outlineLevel="1">
      <c r="A61" s="61"/>
      <c r="B61" s="66">
        <f t="shared" si="3"/>
        <v>3</v>
      </c>
      <c r="C61" s="80">
        <v>500</v>
      </c>
      <c r="D61" s="67">
        <f>IF(AND($G$37&gt;C60,C61&lt;&gt;""),(IF($G$37&lt;(1+C61),($G$37-(SUM($D$59:D60))),(($G$37-C60)-($G$37-C61)))),IF(AND($G$37&gt;C60,C60&gt;0.001),($G$37-C60),""))</f>
      </c>
      <c r="E61" s="82">
        <v>0.8</v>
      </c>
      <c r="F61" s="69">
        <f t="shared" si="0"/>
      </c>
      <c r="G61" s="3">
        <f>IF(AND($G$40&gt;H60,H61&lt;&gt;""),(IF($G$40&lt;(1+H61),($G$40-(SUM($G$59:G60))),(($G$40-H60)-($G$40-H61)))),IF(AND($G$40&gt;H60,H60&gt;0.001),($G$40-H60),""))</f>
      </c>
      <c r="H61" s="84">
        <v>435</v>
      </c>
      <c r="I61" s="49">
        <f t="shared" si="1"/>
      </c>
      <c r="J61" s="66">
        <f>IF(AND($G$52&gt;K60,K61&lt;&gt;""),(IF($G$52&lt;(1+K61),($G$52-(SUM($J$59:J60))),(($G$52-K60)-($G$52-K61)))),IF(AND($G$52&gt;K60,K60&gt;0.001),($G$52-K60),""))</f>
      </c>
      <c r="K61" s="84">
        <v>435</v>
      </c>
      <c r="L61" s="49">
        <f t="shared" si="2"/>
      </c>
    </row>
    <row r="62" spans="1:12" ht="12.75" customHeight="1" hidden="1" outlineLevel="1">
      <c r="A62" s="61"/>
      <c r="B62" s="66">
        <f t="shared" si="3"/>
        <v>4</v>
      </c>
      <c r="C62" s="80">
        <v>750</v>
      </c>
      <c r="D62" s="67">
        <f>IF(AND($G$37&gt;C61,C62&lt;&gt;""),(IF($G$37&lt;(1+C62),($G$37-(SUM($D$59:D61))),(($G$37-C61)-($G$37-C62)))),IF(AND($G$37&gt;C61,C61&gt;0.001),($G$37-C61),""))</f>
      </c>
      <c r="E62" s="82">
        <v>0.6</v>
      </c>
      <c r="F62" s="69">
        <f t="shared" si="0"/>
      </c>
      <c r="G62" s="3">
        <f>IF(AND($G$40&gt;H61,H62&lt;&gt;""),(IF($G$40&lt;(1+H62),($G$40-(SUM($G$59:G61))),(($G$40-H61)-($G$40-H62)))),IF(AND($G$40&gt;H61,H61&gt;0.001),($G$40-H61),""))</f>
      </c>
      <c r="H62" s="84">
        <v>585</v>
      </c>
      <c r="I62" s="49">
        <f t="shared" si="1"/>
      </c>
      <c r="J62" s="66">
        <f>IF(AND($G$52&gt;K61,K62&lt;&gt;""),(IF($G$52&lt;(1+K62),($G$52-(SUM($J$59:J61))),(($G$52-K61)-($G$52-K62)))),IF(AND($G$52&gt;K61,K61&gt;0.001),($G$52-K61),""))</f>
      </c>
      <c r="K62" s="84">
        <v>585</v>
      </c>
      <c r="L62" s="49">
        <f t="shared" si="2"/>
      </c>
    </row>
    <row r="63" spans="1:12" ht="12.75" hidden="1" outlineLevel="1">
      <c r="A63" s="61"/>
      <c r="B63" s="66">
        <f t="shared" si="3"/>
        <v>5</v>
      </c>
      <c r="C63" s="80">
        <v>1250</v>
      </c>
      <c r="D63" s="67">
        <f>IF(AND($G$37&gt;C62,C63&lt;&gt;""),(IF($G$37&lt;(1+C63),($G$37-(SUM($D$59:D62))),(($G$37-C62)-($G$37-C63)))),IF(AND($G$37&gt;C62,C62&gt;0.001),($G$37-C62),""))</f>
      </c>
      <c r="E63" s="82">
        <v>0.5</v>
      </c>
      <c r="F63" s="69">
        <f t="shared" si="0"/>
      </c>
      <c r="G63" s="3">
        <f>IF(AND($G$40&gt;H62,H63&lt;&gt;""),(IF($G$40&lt;(1+H63),($G$40-(SUM($G$59:G62))),(($G$40-H62)-($G$40-H63)))),IF(AND($G$40&gt;H62,H62&gt;0.001),($G$40-H62),""))</f>
      </c>
      <c r="H63" s="84">
        <v>835</v>
      </c>
      <c r="I63" s="49">
        <f t="shared" si="1"/>
      </c>
      <c r="J63" s="66">
        <f>IF(AND($G$52&gt;K62,K63&lt;&gt;""),(IF($G$52&lt;(1+K63),($G$52-(SUM($J$59:J62))),(($G$52-K62)-($G$52-K63)))),IF(AND($G$52&gt;K62,K62&gt;0.001),($G$52-K62),""))</f>
      </c>
      <c r="K63" s="84">
        <v>835</v>
      </c>
      <c r="L63" s="49">
        <f t="shared" si="2"/>
      </c>
    </row>
    <row r="64" spans="1:12" ht="12.75" hidden="1" outlineLevel="1">
      <c r="A64" s="61"/>
      <c r="B64" s="66">
        <f t="shared" si="3"/>
        <v>6</v>
      </c>
      <c r="C64" s="80">
        <v>2000</v>
      </c>
      <c r="D64" s="67">
        <f>IF(AND($G$37&gt;C63,C64&lt;&gt;""),(IF($G$37&lt;(1+C64),($G$37-(SUM($D$59:D63))),(($G$37-C63)-($G$37-C64)))),IF(AND($G$37&gt;C63,C63&gt;0.001),($G$37-C63),""))</f>
      </c>
      <c r="E64" s="82">
        <v>0.4</v>
      </c>
      <c r="F64" s="69">
        <f t="shared" si="0"/>
      </c>
      <c r="G64" s="3">
        <f>IF(AND($G$40&gt;H63,H64&lt;&gt;""),(IF($G$40&lt;(1+H64),($G$40-(SUM($G$59:G63))),(($G$40-H63)-($G$40-H64)))),IF(AND($G$40&gt;H63,H63&gt;0.001),($G$40-H63),""))</f>
      </c>
      <c r="H64" s="84">
        <v>1135</v>
      </c>
      <c r="I64" s="49">
        <f t="shared" si="1"/>
      </c>
      <c r="J64" s="66">
        <f>IF(AND($G$52&gt;K63,K64&lt;&gt;""),(IF($G$52&lt;(1+K64),($G$52-(SUM($J$59:J63))),(($G$52-K63)-($G$52-K64)))),IF(AND($G$52&gt;K63,K63&gt;0.001),($G$52-K63),""))</f>
      </c>
      <c r="K64" s="84">
        <v>1135</v>
      </c>
      <c r="L64" s="49">
        <f t="shared" si="2"/>
      </c>
    </row>
    <row r="65" spans="1:12" ht="13.5" hidden="1" outlineLevel="1" thickBot="1">
      <c r="A65" s="61"/>
      <c r="B65" s="66">
        <f t="shared" si="3"/>
        <v>7</v>
      </c>
      <c r="C65" s="70"/>
      <c r="D65" s="67">
        <f>IF(AND($G$37&gt;C64,C65&lt;&gt;""),(IF($G$37&lt;(1+C65),($G$37-(SUM($D$59:D64))),(($G$37-C64)-($G$37-C65)))),IF(AND($G$37&gt;C64,C64&gt;0.001),($G$37-C64),""))</f>
      </c>
      <c r="E65" s="83">
        <v>0.3</v>
      </c>
      <c r="F65" s="69">
        <f t="shared" si="0"/>
      </c>
      <c r="G65" s="3">
        <f>IF(AND($G$40&gt;H64,H65&lt;&gt;""),(IF($G$40&lt;(1+H65),($G$40-(SUM($G$59:G64))),(($G$40-H64)-($G$40-H65)))),IF(AND($G$40&gt;H64,H64&gt;0.001),($G$40-H64),""))</f>
      </c>
      <c r="H65" s="70"/>
      <c r="I65" s="49">
        <f t="shared" si="1"/>
      </c>
      <c r="J65" s="66">
        <f>IF(AND($G$52&gt;K64,K65&lt;&gt;""),(IF($G$52&lt;(1+K65),($G$52-(SUM($J$59:J64))),(($G$52-K64)-($G$52-K65)))),IF(AND($G$52&gt;K64,K64&gt;0.001),($G$52-K64),""))</f>
      </c>
      <c r="K65" s="70"/>
      <c r="L65" s="49">
        <f t="shared" si="2"/>
      </c>
    </row>
    <row r="66" spans="1:12" ht="12.75" hidden="1" outlineLevel="1">
      <c r="A66" s="61"/>
      <c r="B66" s="66">
        <f t="shared" si="3"/>
      </c>
      <c r="C66" s="71"/>
      <c r="D66" s="67">
        <f>IF(AND($G$37&gt;C65,C66&lt;&gt;""),(IF($G$37&lt;(1+C66),($G$37-(SUM($D$59:D65))),(($G$37-C65)-($G$37-C66)))),IF(AND($G$37&gt;C65,C65&gt;0.001),($G$37-C65),""))</f>
      </c>
      <c r="E66" s="68"/>
      <c r="F66" s="69">
        <f t="shared" si="0"/>
      </c>
      <c r="G66" s="3">
        <f>IF(AND($G$40&gt;H65,H66&lt;&gt;""),(IF($G$40&lt;(1+H66),($G$40-(SUM($G$59:G65))),(($G$40-H65)-($G$40-H66)))),IF(AND($G$40&gt;H65,H65&gt;0.001),($G$40-H65),""))</f>
      </c>
      <c r="H66" s="71"/>
      <c r="I66" s="49">
        <f t="shared" si="1"/>
      </c>
      <c r="J66" s="66">
        <f>IF(AND($G$52&gt;K65,K66&lt;&gt;""),(IF($G$52&lt;(1+K66),($G$52-(SUM($J$59:J65))),(($G$52-K65)-($G$52-K66)))),IF(AND($G$52&gt;K65,K65&gt;0.001),($G$52-K65),""))</f>
      </c>
      <c r="K66" s="71"/>
      <c r="L66" s="49">
        <f t="shared" si="2"/>
      </c>
    </row>
    <row r="67" spans="1:12" ht="12.75" hidden="1" outlineLevel="1">
      <c r="A67" s="61"/>
      <c r="B67" s="66">
        <f t="shared" si="3"/>
      </c>
      <c r="C67" s="71"/>
      <c r="D67" s="67">
        <f>IF(AND($G$37&gt;C66,C67&lt;&gt;""),(IF($G$37&lt;(1+C67),($G$37-(SUM($D$59:D66))),(($G$37-C66)-($G$37-C67)))),IF(AND($G$37&gt;C66,C66&gt;0.001),($G$37-C66),""))</f>
      </c>
      <c r="E67" s="71"/>
      <c r="F67" s="69">
        <f t="shared" si="0"/>
      </c>
      <c r="G67" s="3">
        <f>IF(AND($G$40&gt;H66,H67&lt;&gt;""),(IF($G$40&lt;(1+H67),($G$40-(SUM($G$59:G66))),(($G$40-H66)-($G$40-H67)))),IF(AND($G$40&gt;H66,H66&gt;0.001),($G$40-H66),""))</f>
      </c>
      <c r="H67" s="71"/>
      <c r="I67" s="49">
        <f t="shared" si="1"/>
      </c>
      <c r="J67" s="66">
        <f>IF(AND($G$52&gt;K66,K67&lt;&gt;""),(IF($G$52&lt;(1+K67),($G$52-(SUM($J$59:J66))),(($G$52-K66)-($G$52-K67)))),IF(AND($G$52&gt;K66,K66&gt;0.001),($G$52-K66),""))</f>
      </c>
      <c r="K67" s="71"/>
      <c r="L67" s="49">
        <f t="shared" si="2"/>
      </c>
    </row>
    <row r="68" spans="1:12" ht="12.75" hidden="1" outlineLevel="1">
      <c r="A68" s="61"/>
      <c r="B68" s="66">
        <f t="shared" si="3"/>
      </c>
      <c r="C68" s="71"/>
      <c r="D68" s="67">
        <f>IF(AND($G$37&gt;C67,C68&lt;&gt;""),(IF($G$37&lt;(1+C68),($G$37-(SUM($D$59:D67))),(($G$37-C67)-($G$37-C68)))),IF(AND($G$37&gt;C67,C67&gt;0.001),($G$37-C67),""))</f>
      </c>
      <c r="E68" s="71"/>
      <c r="F68" s="69">
        <f t="shared" si="0"/>
      </c>
      <c r="G68" s="3">
        <f>IF(AND($G$40&gt;H67,H68&lt;&gt;""),(IF($G$40&lt;(1+H68),($G$40-(SUM($G$59:G67))),(($G$40-H67)-($G$40-H68)))),IF(AND($G$40&gt;H67,H67&gt;0.001),($G$40-H67),""))</f>
      </c>
      <c r="H68" s="71"/>
      <c r="I68" s="49">
        <f t="shared" si="1"/>
      </c>
      <c r="J68" s="66">
        <f>IF(AND($G$52&gt;K67,K68&lt;&gt;""),(IF($G$52&lt;(1+K68),($G$52-(SUM($J$59:J67))),(($G$52-K67)-($G$52-K68)))),IF(AND($G$52&gt;K67,K67&gt;0.001),($G$52-K67),""))</f>
      </c>
      <c r="K68" s="71"/>
      <c r="L68" s="49">
        <f t="shared" si="2"/>
      </c>
    </row>
    <row r="69" spans="1:12" ht="12.75" hidden="1" outlineLevel="1">
      <c r="A69" s="61"/>
      <c r="B69" s="66">
        <f t="shared" si="3"/>
      </c>
      <c r="C69" s="71"/>
      <c r="D69" s="67">
        <f>IF(AND($G$37&gt;C68,C69&lt;&gt;""),(IF($G$37&lt;(1+C69),($G$37-(SUM($D$59:D68))),(($G$37-C68)-($G$37-C69)))),IF(AND($G$37&gt;C68,C68&gt;0.001),($G$37-C68),""))</f>
      </c>
      <c r="E69" s="71"/>
      <c r="F69" s="69">
        <f t="shared" si="0"/>
      </c>
      <c r="G69" s="3">
        <f>IF(AND($G$40&gt;H68,H69&lt;&gt;""),(IF($G$40&lt;(1+H69),($G$40-(SUM($G$59:G68))),(($G$40-H68)-($G$40-H69)))),IF(AND($G$40&gt;H68,H68&gt;0.001),($G$40-H68),""))</f>
      </c>
      <c r="H69" s="71"/>
      <c r="I69" s="49">
        <f t="shared" si="1"/>
      </c>
      <c r="J69" s="66">
        <f>IF(AND($G$52&gt;K68,K69&lt;&gt;""),(IF($G$52&lt;(1+K69),($G$52-(SUM($J$59:J68))),(($G$52-K68)-($G$52-K69)))),IF(AND($G$52&gt;K68,K68&gt;0.001),($G$52-K68),""))</f>
      </c>
      <c r="K69" s="71"/>
      <c r="L69" s="49">
        <f t="shared" si="2"/>
      </c>
    </row>
    <row r="70" spans="1:12" ht="13.5" hidden="1" outlineLevel="1" thickBot="1">
      <c r="A70" s="61"/>
      <c r="B70" s="72">
        <f t="shared" si="3"/>
      </c>
      <c r="C70" s="73"/>
      <c r="D70" s="74">
        <f>IF(AND($G$37&gt;C69,C70&lt;&gt;""),(IF($G$37&lt;(1+C70),($G$37-(SUM($D$59:D69))),(($G$37-C69)-($G$37-C70)))),IF(AND($G$37&gt;C69,C69&gt;0.001),($G$37-C69),""))</f>
      </c>
      <c r="E70" s="73"/>
      <c r="F70" s="75">
        <f t="shared" si="0"/>
      </c>
      <c r="G70" s="76">
        <f>IF(AND($G$40&gt;H69,H70&lt;&gt;""),(IF($G$40&lt;(1+H70),($G$40-(SUM($G$59:G69))),(($G$40-H69)-($G$40-H70)))),IF(AND($G$40&gt;H69,H69&gt;0.001),($G$40-H69),""))</f>
      </c>
      <c r="H70" s="73"/>
      <c r="I70" s="77">
        <f t="shared" si="1"/>
      </c>
      <c r="J70" s="72">
        <f>IF(AND($G$52&gt;K69,K70&lt;&gt;""),(IF($G$52&lt;(1+K70),($G$52-(SUM($J$59:J69))),(($G$52-K69)-($G$52-K70)))),IF(AND($G$52&gt;K69,K69&gt;0.001),($G$52-K69),""))</f>
      </c>
      <c r="K70" s="73"/>
      <c r="L70" s="77">
        <f t="shared" si="2"/>
      </c>
    </row>
    <row r="71" spans="1:2" ht="13.5" collapsed="1" thickBot="1">
      <c r="A71" s="61"/>
      <c r="B71" s="43"/>
    </row>
    <row r="72" spans="2:5" ht="13.5" thickBot="1">
      <c r="B72" s="150" t="s">
        <v>41</v>
      </c>
      <c r="C72" s="151"/>
      <c r="D72" s="151"/>
      <c r="E72" s="152"/>
    </row>
    <row r="73" spans="2:5" ht="15.75" customHeight="1" thickBot="1">
      <c r="B73" s="78" t="s">
        <v>42</v>
      </c>
      <c r="C73" s="150" t="s">
        <v>1</v>
      </c>
      <c r="D73" s="151"/>
      <c r="E73" s="152"/>
    </row>
    <row r="74" spans="2:5" ht="13.5" thickBot="1">
      <c r="B74" s="79" t="s">
        <v>43</v>
      </c>
      <c r="C74" s="147" t="s">
        <v>44</v>
      </c>
      <c r="D74" s="153"/>
      <c r="E74" s="154"/>
    </row>
    <row r="75" spans="2:5" ht="13.5" customHeight="1" thickBot="1">
      <c r="B75" s="79" t="s">
        <v>45</v>
      </c>
      <c r="C75" s="147" t="s">
        <v>46</v>
      </c>
      <c r="D75" s="153"/>
      <c r="E75" s="154"/>
    </row>
    <row r="76" spans="2:5" ht="13.5" customHeight="1" thickBot="1">
      <c r="B76" s="79" t="s">
        <v>47</v>
      </c>
      <c r="C76" s="147" t="s">
        <v>48</v>
      </c>
      <c r="D76" s="153"/>
      <c r="E76" s="154"/>
    </row>
    <row r="77" spans="2:5" ht="13.5" customHeight="1" thickBot="1">
      <c r="B77" s="79" t="s">
        <v>49</v>
      </c>
      <c r="C77" s="147" t="s">
        <v>50</v>
      </c>
      <c r="D77" s="153"/>
      <c r="E77" s="154"/>
    </row>
    <row r="78" spans="2:5" ht="13.5" customHeight="1" thickBot="1">
      <c r="B78" s="79" t="s">
        <v>51</v>
      </c>
      <c r="C78" s="147" t="s">
        <v>52</v>
      </c>
      <c r="D78" s="153"/>
      <c r="E78" s="154"/>
    </row>
    <row r="79" spans="2:7" ht="13.5" customHeight="1" thickBot="1">
      <c r="B79" s="79" t="s">
        <v>53</v>
      </c>
      <c r="C79" s="147" t="s">
        <v>54</v>
      </c>
      <c r="D79" s="153"/>
      <c r="E79" s="154"/>
      <c r="F79" s="145"/>
      <c r="G79" s="145"/>
    </row>
    <row r="80" spans="2:7" ht="25.5" customHeight="1" thickBot="1">
      <c r="B80" s="79" t="s">
        <v>55</v>
      </c>
      <c r="C80" s="147" t="s">
        <v>56</v>
      </c>
      <c r="D80" s="148"/>
      <c r="E80" s="149"/>
      <c r="F80" s="145"/>
      <c r="G80" s="145"/>
    </row>
  </sheetData>
  <sheetProtection password="B2B1" sheet="1"/>
  <mergeCells count="24">
    <mergeCell ref="C35:F35"/>
    <mergeCell ref="C34:F34"/>
    <mergeCell ref="C33:F33"/>
    <mergeCell ref="B11:F11"/>
    <mergeCell ref="B12:F12"/>
    <mergeCell ref="B13:F13"/>
    <mergeCell ref="B14:F14"/>
    <mergeCell ref="B9:I9"/>
    <mergeCell ref="B10:H10"/>
    <mergeCell ref="B15:H15"/>
    <mergeCell ref="G11:H11"/>
    <mergeCell ref="G12:H12"/>
    <mergeCell ref="G13:H13"/>
    <mergeCell ref="G14:H14"/>
    <mergeCell ref="C80:E80"/>
    <mergeCell ref="C73:E73"/>
    <mergeCell ref="B72:E72"/>
    <mergeCell ref="F79:G80"/>
    <mergeCell ref="C74:E74"/>
    <mergeCell ref="C75:E75"/>
    <mergeCell ref="C76:E76"/>
    <mergeCell ref="C77:E77"/>
    <mergeCell ref="C78:E78"/>
    <mergeCell ref="C79:E79"/>
  </mergeCells>
  <conditionalFormatting sqref="G40">
    <cfRule type="cellIs" priority="1" dxfId="0" operator="greaterThan" stopIfTrue="1">
      <formula>$G$38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2041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9.140625" style="94" customWidth="1"/>
    <col min="2" max="2" width="8.00390625" style="95" bestFit="1" customWidth="1"/>
    <col min="3" max="3" width="13.57421875" style="95" customWidth="1"/>
    <col min="4" max="4" width="10.7109375" style="95" customWidth="1"/>
    <col min="5" max="5" width="16.57421875" style="95" customWidth="1"/>
    <col min="6" max="6" width="29.8515625" style="95" customWidth="1"/>
    <col min="7" max="7" width="10.140625" style="95" bestFit="1" customWidth="1"/>
    <col min="8" max="8" width="13.28125" style="95" customWidth="1"/>
    <col min="9" max="9" width="12.140625" style="95" bestFit="1" customWidth="1"/>
    <col min="10" max="10" width="15.57421875" style="95" customWidth="1"/>
    <col min="11" max="11" width="15.8515625" style="95" bestFit="1" customWidth="1"/>
    <col min="12" max="16384" width="9.140625" style="94" customWidth="1"/>
  </cols>
  <sheetData>
    <row r="1" ht="13.5" thickBot="1">
      <c r="H1" s="96"/>
    </row>
    <row r="2" spans="1:12" ht="13.5" thickBot="1">
      <c r="A2" s="95"/>
      <c r="B2" s="169" t="s">
        <v>14</v>
      </c>
      <c r="C2" s="170"/>
      <c r="D2" s="170"/>
      <c r="E2" s="170"/>
      <c r="F2" s="170"/>
      <c r="G2" s="171"/>
      <c r="H2" s="96"/>
      <c r="I2" s="172" t="s">
        <v>30</v>
      </c>
      <c r="J2" s="173"/>
      <c r="K2" s="174"/>
      <c r="L2" s="95"/>
    </row>
    <row r="3" spans="1:12" ht="39" thickBot="1">
      <c r="A3" s="95"/>
      <c r="B3" s="134" t="s">
        <v>35</v>
      </c>
      <c r="C3" s="130" t="s">
        <v>5</v>
      </c>
      <c r="D3" s="131" t="s">
        <v>6</v>
      </c>
      <c r="E3" s="132" t="s">
        <v>103</v>
      </c>
      <c r="F3" s="133" t="s">
        <v>7</v>
      </c>
      <c r="G3" s="132" t="s">
        <v>37</v>
      </c>
      <c r="H3" s="96"/>
      <c r="I3" s="134" t="s">
        <v>104</v>
      </c>
      <c r="J3" s="139"/>
      <c r="K3" s="97" t="s">
        <v>105</v>
      </c>
      <c r="L3" s="95"/>
    </row>
    <row r="4" spans="1:12" ht="12.75">
      <c r="A4" s="95"/>
      <c r="B4" s="98">
        <v>1</v>
      </c>
      <c r="C4" s="99">
        <v>1</v>
      </c>
      <c r="D4" s="107">
        <v>100</v>
      </c>
      <c r="E4" s="129">
        <f>'VUE141_Value Unit Converter'!D59</f>
        <v>0</v>
      </c>
      <c r="F4" s="126">
        <v>1</v>
      </c>
      <c r="G4" s="129">
        <f>'VUE141_Value Unit Converter'!F59</f>
        <v>0</v>
      </c>
      <c r="H4" s="100"/>
      <c r="I4" s="101">
        <f>'VUE141_Value Unit Converter'!J59</f>
        <v>0</v>
      </c>
      <c r="J4" s="102"/>
      <c r="K4" s="129">
        <f>'VUE141_Value Unit Converter'!L59</f>
        <v>0</v>
      </c>
      <c r="L4" s="95"/>
    </row>
    <row r="5" spans="1:12" ht="12.75">
      <c r="A5" s="95"/>
      <c r="B5" s="103">
        <v>2</v>
      </c>
      <c r="C5" s="108">
        <v>101</v>
      </c>
      <c r="D5" s="104">
        <v>250</v>
      </c>
      <c r="E5" s="105">
        <f>'VUE141_Value Unit Converter'!D60</f>
      </c>
      <c r="F5" s="127">
        <v>0.9</v>
      </c>
      <c r="G5" s="105">
        <f>'VUE141_Value Unit Converter'!F60</f>
      </c>
      <c r="H5" s="100"/>
      <c r="I5" s="101">
        <f>'VUE141_Value Unit Converter'!J60</f>
      </c>
      <c r="J5" s="102"/>
      <c r="K5" s="105">
        <f>'VUE141_Value Unit Converter'!L60</f>
      </c>
      <c r="L5" s="95"/>
    </row>
    <row r="6" spans="1:12" ht="12.75">
      <c r="A6" s="95"/>
      <c r="B6" s="98">
        <v>3</v>
      </c>
      <c r="C6" s="106">
        <v>251</v>
      </c>
      <c r="D6" s="107">
        <v>500</v>
      </c>
      <c r="E6" s="105">
        <f>'VUE141_Value Unit Converter'!D61</f>
      </c>
      <c r="F6" s="126">
        <v>0.8</v>
      </c>
      <c r="G6" s="105">
        <f>'VUE141_Value Unit Converter'!F61</f>
      </c>
      <c r="H6" s="100"/>
      <c r="I6" s="101">
        <f>'VUE141_Value Unit Converter'!J61</f>
      </c>
      <c r="J6" s="102"/>
      <c r="K6" s="105">
        <f>'VUE141_Value Unit Converter'!L61</f>
      </c>
      <c r="L6" s="95"/>
    </row>
    <row r="7" spans="1:12" ht="12.75">
      <c r="A7" s="95"/>
      <c r="B7" s="103">
        <v>4</v>
      </c>
      <c r="C7" s="108">
        <v>501</v>
      </c>
      <c r="D7" s="104">
        <v>750</v>
      </c>
      <c r="E7" s="105">
        <f>'VUE141_Value Unit Converter'!D62</f>
      </c>
      <c r="F7" s="127">
        <v>0.6</v>
      </c>
      <c r="G7" s="105">
        <f>'VUE141_Value Unit Converter'!F62</f>
      </c>
      <c r="H7" s="109"/>
      <c r="I7" s="101">
        <f>'VUE141_Value Unit Converter'!J62</f>
      </c>
      <c r="J7" s="102"/>
      <c r="K7" s="105">
        <f>'VUE141_Value Unit Converter'!L62</f>
      </c>
      <c r="L7" s="95"/>
    </row>
    <row r="8" spans="1:12" ht="12.75">
      <c r="A8" s="95"/>
      <c r="B8" s="110">
        <v>5</v>
      </c>
      <c r="C8" s="111">
        <v>751</v>
      </c>
      <c r="D8" s="112">
        <v>1250</v>
      </c>
      <c r="E8" s="105">
        <f>'VUE141_Value Unit Converter'!D63</f>
      </c>
      <c r="F8" s="128">
        <v>0.5</v>
      </c>
      <c r="G8" s="105">
        <f>'VUE141_Value Unit Converter'!F63</f>
      </c>
      <c r="H8" s="109"/>
      <c r="I8" s="101">
        <f>'VUE141_Value Unit Converter'!J63</f>
      </c>
      <c r="J8" s="102"/>
      <c r="K8" s="105">
        <f>'VUE141_Value Unit Converter'!L63</f>
      </c>
      <c r="L8" s="95"/>
    </row>
    <row r="9" spans="1:12" ht="12.75">
      <c r="A9" s="95"/>
      <c r="B9" s="103">
        <v>6</v>
      </c>
      <c r="C9" s="108">
        <v>1251</v>
      </c>
      <c r="D9" s="104">
        <v>2000</v>
      </c>
      <c r="E9" s="105">
        <f>'VUE141_Value Unit Converter'!D64</f>
      </c>
      <c r="F9" s="127">
        <v>0.4</v>
      </c>
      <c r="G9" s="105">
        <f>'VUE141_Value Unit Converter'!F64</f>
      </c>
      <c r="H9" s="109"/>
      <c r="I9" s="101">
        <f>'VUE141_Value Unit Converter'!J64</f>
      </c>
      <c r="J9" s="102"/>
      <c r="K9" s="105">
        <f>'VUE141_Value Unit Converter'!L64</f>
      </c>
      <c r="L9" s="95"/>
    </row>
    <row r="10" spans="1:12" ht="13.5" thickBot="1">
      <c r="A10" s="95"/>
      <c r="B10" s="135">
        <v>7</v>
      </c>
      <c r="C10" s="136">
        <v>2001</v>
      </c>
      <c r="D10" s="137"/>
      <c r="E10" s="113">
        <f>'VUE141_Value Unit Converter'!D65</f>
      </c>
      <c r="F10" s="138">
        <v>0.3</v>
      </c>
      <c r="G10" s="113">
        <f>'VUE141_Value Unit Converter'!F65</f>
      </c>
      <c r="H10" s="109"/>
      <c r="I10" s="114">
        <f>'VUE141_Value Unit Converter'!J65</f>
      </c>
      <c r="J10" s="140"/>
      <c r="K10" s="113">
        <f>'VUE141_Value Unit Converter'!L65</f>
      </c>
      <c r="L10" s="95"/>
    </row>
    <row r="11" spans="1:12" ht="13.5" thickBot="1">
      <c r="A11" s="95"/>
      <c r="C11" s="115"/>
      <c r="H11" s="96"/>
      <c r="L11" s="95"/>
    </row>
    <row r="12" spans="2:11" ht="27.75" customHeight="1" thickBot="1">
      <c r="B12" s="175" t="s">
        <v>106</v>
      </c>
      <c r="C12" s="176"/>
      <c r="D12" s="177"/>
      <c r="E12" s="116">
        <f>SUM(E4:E10)</f>
        <v>0</v>
      </c>
      <c r="F12" s="117" t="s">
        <v>107</v>
      </c>
      <c r="G12" s="118">
        <f>ROUNDUP(SUM(G4:G10),0)</f>
        <v>0</v>
      </c>
      <c r="H12" s="119" t="s">
        <v>108</v>
      </c>
      <c r="I12" s="120">
        <f>SUM(I4:I10)</f>
        <v>0</v>
      </c>
      <c r="J12" s="121" t="s">
        <v>106</v>
      </c>
      <c r="K12" s="118">
        <f>SUM(K4:K10)</f>
        <v>0</v>
      </c>
    </row>
    <row r="13" spans="3:7" ht="16.5" customHeight="1" thickBot="1">
      <c r="C13" s="96"/>
      <c r="F13" s="117" t="s">
        <v>109</v>
      </c>
      <c r="G13" s="122">
        <f>SUM('VUE141_Value Unit Converter'!G59:G70)</f>
        <v>0</v>
      </c>
    </row>
    <row r="14" spans="6:7" ht="18" customHeight="1" thickBot="1">
      <c r="F14" s="123" t="s">
        <v>110</v>
      </c>
      <c r="G14" s="124">
        <f>G12-G13</f>
        <v>0</v>
      </c>
    </row>
    <row r="16" ht="12.75">
      <c r="H16" s="125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2011-06-29T16:10:13Z</dcterms:created>
  <dcterms:modified xsi:type="dcterms:W3CDTF">2017-01-12T17:45:59Z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