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1"/>
  </bookViews>
  <sheets>
    <sheet name="Instructions" sheetId="1" r:id="rId1"/>
    <sheet name="VUE144_Value Unit Converter" sheetId="2" r:id="rId2"/>
    <sheet name="Detailed Calculation" sheetId="3" r:id="rId3"/>
  </sheets>
  <definedNames>
    <definedName name="_xlnm.Print_Area" localSheetId="1">'VUE144_Value Unit Converter'!$B$2:$H$66</definedName>
  </definedNames>
  <calcPr fullCalcOnLoad="1"/>
</workbook>
</file>

<file path=xl/comments2.xml><?xml version="1.0" encoding="utf-8"?>
<comments xmlns="http://schemas.openxmlformats.org/spreadsheetml/2006/main">
  <authors>
    <author>matthewd</author>
  </authors>
  <commentList>
    <comment ref="G23" authorId="0">
      <text>
        <r>
          <rPr>
            <b/>
            <sz val="10"/>
            <rFont val="Tahoma"/>
            <family val="0"/>
          </rPr>
          <t>INPUT: Total # of resources/users desired, including ones previously licensed.</t>
        </r>
      </text>
    </comment>
    <comment ref="G24" authorId="0">
      <text>
        <r>
          <rPr>
            <b/>
            <sz val="10"/>
            <rFont val="Tahoma"/>
            <family val="0"/>
          </rPr>
          <t>Calculated: This is the resulting # of RVU/UVU entitlements required to be licensed.</t>
        </r>
      </text>
    </comment>
    <comment ref="G26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27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  <comment ref="G29" authorId="0">
      <text>
        <r>
          <rPr>
            <b/>
            <sz val="10"/>
            <rFont val="Tahoma"/>
            <family val="0"/>
          </rPr>
          <t>Calculated: This is the # of new resources/users requiring new entitlements.</t>
        </r>
      </text>
    </comment>
    <comment ref="G31" authorId="0">
      <text>
        <r>
          <rPr>
            <b/>
            <sz val="10"/>
            <rFont val="Tahoma"/>
            <family val="0"/>
          </rPr>
          <t>Output: This is the # of RVU/UVU entitlements the customer needs to obtain now.</t>
        </r>
      </text>
    </comment>
    <comment ref="G38" authorId="0">
      <text>
        <r>
          <rPr>
            <b/>
            <sz val="10"/>
            <rFont val="Tahoma"/>
            <family val="0"/>
          </rPr>
          <t>INPUT: # of existing customer RVU/UVU entitlements from PoE.</t>
        </r>
      </text>
    </comment>
    <comment ref="G39" authorId="0">
      <text>
        <r>
          <rPr>
            <b/>
            <sz val="10"/>
            <rFont val="Tahoma"/>
            <family val="0"/>
          </rPr>
          <t>Calculated: This is the # of resources/users covered by the entitlements.</t>
        </r>
      </text>
    </comment>
  </commentList>
</comments>
</file>

<file path=xl/sharedStrings.xml><?xml version="1.0" encoding="utf-8"?>
<sst xmlns="http://schemas.openxmlformats.org/spreadsheetml/2006/main" count="127" uniqueCount="99">
  <si>
    <t xml:space="preserve">Link to VUE for PA Web Page: </t>
  </si>
  <si>
    <t xml:space="preserve">Table VUE144 </t>
  </si>
  <si>
    <t>Tier Level</t>
  </si>
  <si>
    <t>Minimum Count Quantity</t>
  </si>
  <si>
    <t>Maximum Count Quantity</t>
  </si>
  <si>
    <t>RVU/UVU Factor per Quantity</t>
  </si>
  <si>
    <t>Minimum RVU/UVUs per Level</t>
  </si>
  <si>
    <t>Maximum RVU/UVUs per Level</t>
  </si>
  <si>
    <t>-</t>
  </si>
  <si>
    <t xml:space="preserve">- RVU/UVU entitlements are specific to a program (designated by a unique part number). </t>
  </si>
  <si>
    <t xml:space="preserve">- Entitlements from one program may not be exchanged or aggregated with entitlements of </t>
  </si>
  <si>
    <t xml:space="preserve">     another program</t>
  </si>
  <si>
    <t>RVU/UVU Entitlement Calculation</t>
  </si>
  <si>
    <t>Input in WHITE cells (G23, G26), place order for value in BLUE cell (G31)</t>
  </si>
  <si>
    <t>Step 1</t>
  </si>
  <si>
    <t>Enter Total # of resources/users desired:</t>
  </si>
  <si>
    <t>Total # of RVUs/UVUs required:</t>
  </si>
  <si>
    <t>SUBTRACT</t>
  </si>
  <si>
    <t>Step 2</t>
  </si>
  <si>
    <t>Enter # of RVUs/UVUs previously obtained:</t>
  </si>
  <si>
    <t># of resources/users previously licensed:</t>
  </si>
  <si>
    <t>EQUAL</t>
  </si>
  <si>
    <t>=</t>
  </si>
  <si>
    <t>Step 3</t>
  </si>
  <si>
    <t># of new resources/users to license:</t>
  </si>
  <si>
    <t>Result:</t>
  </si>
  <si>
    <t># of RVUs/UVUs needed to be obtained:</t>
  </si>
  <si>
    <t xml:space="preserve">     Place order for this quantity</t>
  </si>
  <si>
    <t>Reverse Calculation</t>
  </si>
  <si>
    <t>To determine the number of resources/users covered by RVU/UVU entitlements.</t>
  </si>
  <si>
    <t>Enter # of RVU/UVU entitlements:</t>
  </si>
  <si>
    <t># of resources/users:</t>
  </si>
  <si>
    <t>** All RVU/UVU values are rounded up to the nearest whole number. **</t>
  </si>
  <si>
    <t>Volume Level</t>
  </si>
  <si>
    <t>Actual Count</t>
  </si>
  <si>
    <t xml:space="preserve">RVU/UVUs </t>
  </si>
  <si>
    <t>Actual Count Quantity</t>
  </si>
  <si>
    <t>Measure Count</t>
  </si>
  <si>
    <t>KEY</t>
  </si>
  <si>
    <t>Abbreviation</t>
  </si>
  <si>
    <t>Description</t>
  </si>
  <si>
    <t>#</t>
  </si>
  <si>
    <t>Number</t>
  </si>
  <si>
    <t>PA</t>
  </si>
  <si>
    <t>Passport Advantage</t>
  </si>
  <si>
    <t>PoE</t>
  </si>
  <si>
    <t>Proofs of Entitlement</t>
  </si>
  <si>
    <t>RVU</t>
  </si>
  <si>
    <t>Resource Value Unit</t>
  </si>
  <si>
    <t>UVU</t>
  </si>
  <si>
    <t>User Value Unit</t>
  </si>
  <si>
    <t>VUE</t>
  </si>
  <si>
    <t>Value Unit Exhibit</t>
  </si>
  <si>
    <t>resources / users</t>
  </si>
  <si>
    <t>Specific resources or users managed or used by the program.</t>
  </si>
  <si>
    <t xml:space="preserve">Link to VUE for PA Web Page, including a converter example: </t>
  </si>
  <si>
    <t>- Entitlements from one program may not be exchanged or aggregated with entitlements of another program</t>
  </si>
  <si>
    <t>Tabs in This File</t>
  </si>
  <si>
    <t>The 'Value Unit Converter' tab to calculate the number of RVU/UVU entitlements needed to cover your environment</t>
  </si>
  <si>
    <t xml:space="preserve">          This converter can be used for either an initial order or a subsequent order.</t>
  </si>
  <si>
    <t>The 'Detail Calculation' tab displays the conversions by Tier Level based on the values entered on the 'Value Unit Converter' tab</t>
  </si>
  <si>
    <t>Value Unit Converter Tab Inputs and Outputs</t>
  </si>
  <si>
    <t>Intial Entitlement Order for the Program</t>
  </si>
  <si>
    <t>Step 1 -- Total Entitlements</t>
  </si>
  <si>
    <t xml:space="preserve">  -- Enter (in the white cell) the total number of resources/users in your environment in which RVU/UVU entitlements are required</t>
  </si>
  <si>
    <t xml:space="preserve">  -- The total number of RVU/UVU entitlements will be calculated (in the yellow cell)</t>
  </si>
  <si>
    <t>Step 2 -- Prior Entitlements</t>
  </si>
  <si>
    <t xml:space="preserve">  -- Since this is your initial order, enter (in the white cell) zero as you have no prior RVU/UVU entitlements</t>
  </si>
  <si>
    <t>Step 3 -- New Entitlements</t>
  </si>
  <si>
    <t xml:space="preserve">  -- Since this is your initial order, this will show the same number of resources/users you entered in Step 1 (in the yellow cell)</t>
  </si>
  <si>
    <t>Result -- Order Quantity</t>
  </si>
  <si>
    <t xml:space="preserve">  -- Since this is your initial order, this will show the same number of RVU/UVU entitlements</t>
  </si>
  <si>
    <t xml:space="preserve">        calculated in Step 1 (in the blue cell)</t>
  </si>
  <si>
    <t xml:space="preserve">  -- You should place an order for this quantity (in the blue cell) of RVU/UVU entitlements for the Program</t>
  </si>
  <si>
    <t>Subsequent Entitlement Order for the Program</t>
  </si>
  <si>
    <t xml:space="preserve">         This will include resources/users covered by prior RVU/UVU entitlements</t>
  </si>
  <si>
    <t xml:space="preserve">  </t>
  </si>
  <si>
    <t xml:space="preserve">  -- Since this is a subsequent order, you need to subtract prior entitlement</t>
  </si>
  <si>
    <t xml:space="preserve">  -- Enter (in the white cell) the number of RVU/UVU entitlements on all Proofs of Entitlements</t>
  </si>
  <si>
    <t xml:space="preserve">  -- The total number of resources/users in your existing environment which are covered by those RVU/UVU entitlements will be calculated (in the yellow cell)</t>
  </si>
  <si>
    <t xml:space="preserve">  -- Since this is a subsequent order, this step will calculate the number of new resources/users that will be covered by the new RVU/UVU entitlements (in the yellow cell)</t>
  </si>
  <si>
    <t xml:space="preserve">  -- Since this is your subsequent order, this will show the number of additional RVU/UVU entitlements needed to cover the new resources/users in Step 3 (in the blue cell)</t>
  </si>
  <si>
    <t xml:space="preserve">  -- This is designed to reverse the RVU/UVU calculation to allow customers to determine the number of resources/users covered by their RVU/UVU entitlements.  </t>
  </si>
  <si>
    <t xml:space="preserve">  -- The number of resources/users in your existing enviroment which are covered by those RVU/UVU entitlements will be calculated (in the yellow cell)</t>
  </si>
  <si>
    <t>Error Instructions</t>
  </si>
  <si>
    <t>Error Message</t>
  </si>
  <si>
    <t>Solution</t>
  </si>
  <si>
    <t>You have entered in a wrong value in one or more of the input fields.  Be sure you have entered a numeric value</t>
  </si>
  <si>
    <t>****   STOP, Fix input in red shaded cell above ****</t>
  </si>
  <si>
    <t>Based on your inputs, you have indicated that you already have more RVU/UVU entitlements than is required to cover the number of resources/users you entered in step 1.  Relook at your inputs to ensure you have correctly entered you data.</t>
  </si>
  <si>
    <t>Actual Resources/Users</t>
  </si>
  <si>
    <t>RVU/UVU Entitlements</t>
  </si>
  <si>
    <t>Resources/Users</t>
  </si>
  <si>
    <t>Total Resources/Users</t>
  </si>
  <si>
    <t>Total RVUs</t>
  </si>
  <si>
    <t>Total RVU Entitlements</t>
  </si>
  <si>
    <t>(RVU/UVUs Previously Licensed)</t>
  </si>
  <si>
    <t>RVU/UVUs to be Obtained</t>
  </si>
  <si>
    <t>http://w3.ibm.com/software/spcn/content/M988125Z12957F96.html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</si>
</sst>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0.0%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.000_);_(* \(#,##0.000\);_(* &quot;-&quot;??_);_(@_)"/>
    <numFmt numFmtId="175" formatCode="_(* #,##0.0000_);_(* \(#,##0.0000\);_(* &quot;-&quot;??_);_(@_)"/>
    <numFmt numFmtId="176" formatCode="#,##0.000"/>
    <numFmt numFmtId="177" formatCode="#,##0.0000"/>
    <numFmt numFmtId="178" formatCode="#,##0.00000"/>
    <numFmt numFmtId="179" formatCode="0.000000"/>
    <numFmt numFmtId="180" formatCode="0.0000000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b/>
      <i/>
      <sz val="9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4"/>
      <name val="Courier"/>
      <family val="3"/>
    </font>
    <font>
      <b/>
      <sz val="14"/>
      <color indexed="8"/>
      <name val="Courier"/>
      <family val="3"/>
    </font>
    <font>
      <b/>
      <sz val="13"/>
      <color indexed="10"/>
      <name val="Arial"/>
      <family val="2"/>
    </font>
    <font>
      <b/>
      <sz val="10"/>
      <name val="Tahoma"/>
      <family val="0"/>
    </font>
    <font>
      <b/>
      <i/>
      <sz val="14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/>
      <protection/>
    </xf>
    <xf numFmtId="0" fontId="13" fillId="0" borderId="0" xfId="53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7" fillId="8" borderId="10" xfId="0" applyFont="1" applyFill="1" applyBorder="1" applyAlignment="1" applyProtection="1">
      <alignment horizontal="center" vertical="top" wrapText="1"/>
      <protection/>
    </xf>
    <xf numFmtId="0" fontId="27" fillId="21" borderId="10" xfId="0" applyFont="1" applyFill="1" applyBorder="1" applyAlignment="1" applyProtection="1">
      <alignment horizontal="left" vertical="top" wrapText="1"/>
      <protection/>
    </xf>
    <xf numFmtId="0" fontId="27" fillId="8" borderId="11" xfId="0" applyFont="1" applyFill="1" applyBorder="1" applyAlignment="1" applyProtection="1">
      <alignment horizontal="center" vertical="top" wrapText="1"/>
      <protection/>
    </xf>
    <xf numFmtId="0" fontId="27" fillId="8" borderId="12" xfId="0" applyFont="1" applyFill="1" applyBorder="1" applyAlignment="1" applyProtection="1">
      <alignment horizontal="center" vertical="top" wrapText="1"/>
      <protection/>
    </xf>
    <xf numFmtId="0" fontId="27" fillId="0" borderId="0" xfId="0" applyFont="1" applyFill="1" applyBorder="1" applyAlignment="1" applyProtection="1">
      <alignment horizontal="center" vertical="top" wrapText="1"/>
      <protection/>
    </xf>
    <xf numFmtId="0" fontId="28" fillId="0" borderId="10" xfId="0" applyFont="1" applyBorder="1" applyAlignment="1" applyProtection="1">
      <alignment horizontal="center" vertical="top" wrapText="1"/>
      <protection/>
    </xf>
    <xf numFmtId="2" fontId="28" fillId="0" borderId="10" xfId="0" applyNumberFormat="1" applyFont="1" applyBorder="1" applyAlignment="1" applyProtection="1">
      <alignment horizontal="center" vertical="top" wrapText="1"/>
      <protection/>
    </xf>
    <xf numFmtId="0" fontId="28" fillId="21" borderId="10" xfId="0" applyFont="1" applyFill="1" applyBorder="1" applyAlignment="1" applyProtection="1">
      <alignment vertical="top" wrapText="1"/>
      <protection/>
    </xf>
    <xf numFmtId="0" fontId="28" fillId="0" borderId="11" xfId="0" applyFont="1" applyBorder="1" applyAlignment="1" applyProtection="1">
      <alignment horizontal="center" vertical="top" wrapText="1"/>
      <protection/>
    </xf>
    <xf numFmtId="0" fontId="28" fillId="0" borderId="13" xfId="0" applyFont="1" applyBorder="1" applyAlignment="1" applyProtection="1">
      <alignment horizontal="center" vertical="top" wrapText="1"/>
      <protection/>
    </xf>
    <xf numFmtId="9" fontId="28" fillId="0" borderId="0" xfId="0" applyNumberFormat="1" applyFont="1" applyFill="1" applyBorder="1" applyAlignment="1" applyProtection="1">
      <alignment horizontal="center" vertical="top" wrapText="1"/>
      <protection/>
    </xf>
    <xf numFmtId="0" fontId="28" fillId="20" borderId="10" xfId="0" applyFont="1" applyFill="1" applyBorder="1" applyAlignment="1" applyProtection="1">
      <alignment horizontal="center" vertical="top" wrapText="1"/>
      <protection/>
    </xf>
    <xf numFmtId="2" fontId="28" fillId="20" borderId="10" xfId="0" applyNumberFormat="1" applyFont="1" applyFill="1" applyBorder="1" applyAlignment="1" applyProtection="1">
      <alignment horizontal="center" vertical="top" wrapText="1"/>
      <protection/>
    </xf>
    <xf numFmtId="0" fontId="28" fillId="20" borderId="11" xfId="0" applyFont="1" applyFill="1" applyBorder="1" applyAlignment="1" applyProtection="1">
      <alignment horizontal="center" vertical="top" wrapText="1"/>
      <protection/>
    </xf>
    <xf numFmtId="0" fontId="28" fillId="20" borderId="13" xfId="0" applyFont="1" applyFill="1" applyBorder="1" applyAlignment="1" applyProtection="1">
      <alignment horizontal="center" vertical="top" wrapText="1"/>
      <protection/>
    </xf>
    <xf numFmtId="0" fontId="28" fillId="20" borderId="14" xfId="0" applyFont="1" applyFill="1" applyBorder="1" applyAlignment="1" applyProtection="1">
      <alignment horizontal="center" vertical="top" wrapText="1"/>
      <protection/>
    </xf>
    <xf numFmtId="0" fontId="28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 quotePrefix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30" fillId="0" borderId="0" xfId="0" applyFont="1" applyBorder="1" applyAlignment="1" applyProtection="1">
      <alignment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31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 wrapText="1"/>
      <protection/>
    </xf>
    <xf numFmtId="0" fontId="31" fillId="0" borderId="0" xfId="0" applyFont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horizontal="left" wrapText="1"/>
      <protection/>
    </xf>
    <xf numFmtId="0" fontId="30" fillId="0" borderId="0" xfId="0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31" fillId="0" borderId="0" xfId="0" applyFont="1" applyBorder="1" applyAlignment="1" applyProtection="1">
      <alignment horizontal="left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3" fontId="32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2" fillId="24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 quotePrefix="1">
      <alignment horizontal="center"/>
      <protection/>
    </xf>
    <xf numFmtId="3" fontId="32" fillId="23" borderId="16" xfId="0" applyNumberFormat="1" applyFont="1" applyFill="1" applyBorder="1" applyAlignment="1" applyProtection="1">
      <alignment horizontal="center" vertical="center" wrapText="1"/>
      <protection/>
    </xf>
    <xf numFmtId="3" fontId="33" fillId="23" borderId="16" xfId="0" applyNumberFormat="1" applyFont="1" applyFill="1" applyBorder="1" applyAlignment="1" applyProtection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 horizontal="center" vertical="center"/>
      <protection/>
    </xf>
    <xf numFmtId="3" fontId="32" fillId="25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horizontal="center"/>
      <protection/>
    </xf>
    <xf numFmtId="0" fontId="29" fillId="0" borderId="0" xfId="0" applyFont="1" applyBorder="1" applyAlignment="1" applyProtection="1">
      <alignment horizontal="center"/>
      <protection/>
    </xf>
    <xf numFmtId="3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25" fillId="0" borderId="19" xfId="0" applyFont="1" applyBorder="1" applyAlignment="1" applyProtection="1">
      <alignment horizontal="center" vertical="center" wrapText="1"/>
      <protection/>
    </xf>
    <xf numFmtId="0" fontId="25" fillId="0" borderId="20" xfId="0" applyFont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3" fontId="0" fillId="26" borderId="0" xfId="0" applyNumberFormat="1" applyFill="1" applyBorder="1" applyAlignment="1" applyProtection="1">
      <alignment horizontal="center" vertical="center" wrapText="1"/>
      <protection/>
    </xf>
    <xf numFmtId="1" fontId="0" fillId="0" borderId="0" xfId="0" applyNumberFormat="1" applyBorder="1" applyAlignment="1" applyProtection="1">
      <alignment horizontal="center" vertical="center" wrapText="1"/>
      <protection/>
    </xf>
    <xf numFmtId="175" fontId="0" fillId="26" borderId="0" xfId="42" applyNumberFormat="1" applyFill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 vertical="center" wrapText="1"/>
      <protection/>
    </xf>
    <xf numFmtId="3" fontId="0" fillId="26" borderId="0" xfId="0" applyNumberFormat="1" applyFont="1" applyFill="1" applyBorder="1" applyAlignment="1" applyProtection="1">
      <alignment horizontal="center"/>
      <protection/>
    </xf>
    <xf numFmtId="0" fontId="0" fillId="26" borderId="0" xfId="0" applyFill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26" borderId="24" xfId="0" applyFill="1" applyBorder="1" applyAlignment="1" applyProtection="1">
      <alignment horizontal="center" vertical="center" wrapText="1"/>
      <protection/>
    </xf>
    <xf numFmtId="1" fontId="0" fillId="0" borderId="24" xfId="0" applyNumberFormat="1" applyBorder="1" applyAlignment="1" applyProtection="1">
      <alignment horizontal="center" vertical="center" wrapText="1"/>
      <protection/>
    </xf>
    <xf numFmtId="1" fontId="0" fillId="0" borderId="25" xfId="0" applyNumberFormat="1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25" fillId="0" borderId="0" xfId="0" applyFont="1" applyAlignment="1" applyProtection="1" quotePrefix="1">
      <alignment horizontal="left"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wrapText="1"/>
      <protection/>
    </xf>
    <xf numFmtId="0" fontId="0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26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5" fillId="8" borderId="16" xfId="0" applyFont="1" applyFill="1" applyBorder="1" applyAlignment="1" applyProtection="1">
      <alignment horizontal="center" vertical="center" wrapText="1"/>
      <protection/>
    </xf>
    <xf numFmtId="3" fontId="0" fillId="25" borderId="26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Border="1" applyAlignment="1">
      <alignment horizontal="center"/>
    </xf>
    <xf numFmtId="3" fontId="0" fillId="0" borderId="27" xfId="42" applyNumberFormat="1" applyFont="1" applyFill="1" applyBorder="1" applyAlignment="1" applyProtection="1">
      <alignment horizontal="center" vertical="center" wrapText="1"/>
      <protection/>
    </xf>
    <xf numFmtId="3" fontId="0" fillId="20" borderId="0" xfId="42" applyNumberFormat="1" applyFont="1" applyFill="1" applyBorder="1" applyAlignment="1" applyProtection="1">
      <alignment horizontal="center" vertical="center" wrapText="1"/>
      <protection/>
    </xf>
    <xf numFmtId="3" fontId="0" fillId="25" borderId="28" xfId="42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Font="1" applyFill="1" applyBorder="1" applyAlignment="1">
      <alignment horizontal="center"/>
    </xf>
    <xf numFmtId="3" fontId="0" fillId="25" borderId="29" xfId="42" applyNumberFormat="1" applyFont="1" applyFill="1" applyBorder="1" applyAlignment="1" applyProtection="1">
      <alignment horizontal="center" vertical="center" wrapText="1"/>
      <protection/>
    </xf>
    <xf numFmtId="3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39" fillId="0" borderId="0" xfId="0" applyFont="1" applyBorder="1" applyAlignment="1">
      <alignment horizontal="center" vertical="top" wrapText="1"/>
    </xf>
    <xf numFmtId="3" fontId="0" fillId="25" borderId="16" xfId="0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/>
    </xf>
    <xf numFmtId="3" fontId="0" fillId="25" borderId="31" xfId="0" applyNumberFormat="1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/>
    </xf>
    <xf numFmtId="0" fontId="25" fillId="8" borderId="16" xfId="0" applyFont="1" applyFill="1" applyBorder="1" applyAlignment="1">
      <alignment horizontal="center" vertical="center" wrapText="1"/>
    </xf>
    <xf numFmtId="3" fontId="0" fillId="0" borderId="31" xfId="0" applyNumberFormat="1" applyFont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3" fontId="0" fillId="25" borderId="25" xfId="0" applyNumberFormat="1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/>
    </xf>
    <xf numFmtId="0" fontId="39" fillId="0" borderId="32" xfId="0" applyFont="1" applyBorder="1" applyAlignment="1" applyProtection="1">
      <alignment horizontal="center" vertical="top" wrapText="1"/>
      <protection/>
    </xf>
    <xf numFmtId="0" fontId="39" fillId="20" borderId="32" xfId="0" applyFont="1" applyFill="1" applyBorder="1" applyAlignment="1" applyProtection="1">
      <alignment horizontal="center" vertical="top" wrapText="1"/>
      <protection/>
    </xf>
    <xf numFmtId="0" fontId="29" fillId="8" borderId="33" xfId="0" applyFont="1" applyFill="1" applyBorder="1" applyAlignment="1">
      <alignment horizontal="center" vertical="top" wrapText="1"/>
    </xf>
    <xf numFmtId="0" fontId="25" fillId="8" borderId="34" xfId="0" applyFont="1" applyFill="1" applyBorder="1" applyAlignment="1" applyProtection="1">
      <alignment horizontal="center" vertical="center" wrapText="1"/>
      <protection/>
    </xf>
    <xf numFmtId="0" fontId="39" fillId="0" borderId="35" xfId="0" applyFont="1" applyBorder="1" applyAlignment="1" applyProtection="1">
      <alignment horizontal="center" vertical="top" wrapText="1"/>
      <protection/>
    </xf>
    <xf numFmtId="0" fontId="39" fillId="20" borderId="35" xfId="0" applyFont="1" applyFill="1" applyBorder="1" applyAlignment="1" applyProtection="1">
      <alignment horizontal="center" vertical="top" wrapText="1"/>
      <protection/>
    </xf>
    <xf numFmtId="0" fontId="25" fillId="8" borderId="36" xfId="0" applyFont="1" applyFill="1" applyBorder="1" applyAlignment="1" applyProtection="1">
      <alignment horizontal="center" vertical="center" wrapText="1"/>
      <protection/>
    </xf>
    <xf numFmtId="2" fontId="39" fillId="0" borderId="37" xfId="0" applyNumberFormat="1" applyFont="1" applyBorder="1" applyAlignment="1" applyProtection="1">
      <alignment horizontal="center" vertical="top" wrapText="1"/>
      <protection/>
    </xf>
    <xf numFmtId="2" fontId="39" fillId="20" borderId="37" xfId="0" applyNumberFormat="1" applyFont="1" applyFill="1" applyBorder="1" applyAlignment="1" applyProtection="1">
      <alignment horizontal="center" vertical="top" wrapText="1"/>
      <protection/>
    </xf>
    <xf numFmtId="3" fontId="0" fillId="25" borderId="38" xfId="42" applyNumberFormat="1" applyFont="1" applyFill="1" applyBorder="1" applyAlignment="1" applyProtection="1">
      <alignment horizontal="center" vertical="center" wrapText="1"/>
      <protection/>
    </xf>
    <xf numFmtId="0" fontId="25" fillId="8" borderId="39" xfId="0" applyFont="1" applyFill="1" applyBorder="1" applyAlignment="1" applyProtection="1">
      <alignment horizontal="center" vertical="center" wrapText="1"/>
      <protection/>
    </xf>
    <xf numFmtId="0" fontId="39" fillId="0" borderId="27" xfId="0" applyFont="1" applyBorder="1" applyAlignment="1" applyProtection="1">
      <alignment horizontal="center" vertical="top" wrapText="1"/>
      <protection/>
    </xf>
    <xf numFmtId="0" fontId="39" fillId="20" borderId="27" xfId="0" applyFont="1" applyFill="1" applyBorder="1" applyAlignment="1" applyProtection="1">
      <alignment horizontal="center" vertical="top" wrapText="1"/>
      <protection/>
    </xf>
    <xf numFmtId="0" fontId="39" fillId="20" borderId="30" xfId="0" applyFont="1" applyFill="1" applyBorder="1" applyAlignment="1" applyProtection="1">
      <alignment horizontal="center" vertical="top" wrapText="1"/>
      <protection/>
    </xf>
    <xf numFmtId="0" fontId="39" fillId="20" borderId="40" xfId="0" applyFont="1" applyFill="1" applyBorder="1" applyAlignment="1" applyProtection="1">
      <alignment horizontal="center" vertical="top" wrapText="1"/>
      <protection/>
    </xf>
    <xf numFmtId="0" fontId="39" fillId="20" borderId="41" xfId="0" applyFont="1" applyFill="1" applyBorder="1" applyAlignment="1" applyProtection="1">
      <alignment horizontal="center" vertical="top" wrapText="1"/>
      <protection/>
    </xf>
    <xf numFmtId="2" fontId="39" fillId="20" borderId="42" xfId="0" applyNumberFormat="1" applyFont="1" applyFill="1" applyBorder="1" applyAlignment="1" applyProtection="1">
      <alignment horizontal="center" vertical="top" wrapText="1"/>
      <protection/>
    </xf>
    <xf numFmtId="0" fontId="25" fillId="20" borderId="0" xfId="0" applyFont="1" applyFill="1" applyBorder="1" applyAlignment="1" applyProtection="1">
      <alignment horizontal="center" vertical="center" wrapText="1"/>
      <protection/>
    </xf>
    <xf numFmtId="0" fontId="25" fillId="8" borderId="17" xfId="0" applyFont="1" applyFill="1" applyBorder="1" applyAlignment="1" applyProtection="1">
      <alignment horizontal="center" vertical="center" wrapText="1"/>
      <protection/>
    </xf>
    <xf numFmtId="3" fontId="0" fillId="20" borderId="24" xfId="42" applyNumberFormat="1" applyFont="1" applyFill="1" applyBorder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43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44" xfId="0" applyBorder="1" applyAlignment="1">
      <alignment/>
    </xf>
    <xf numFmtId="0" fontId="0" fillId="0" borderId="31" xfId="0" applyBorder="1" applyAlignment="1">
      <alignment/>
    </xf>
    <xf numFmtId="0" fontId="0" fillId="0" borderId="43" xfId="0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31" xfId="0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left"/>
      <protection/>
    </xf>
    <xf numFmtId="0" fontId="25" fillId="8" borderId="45" xfId="0" applyFont="1" applyFill="1" applyBorder="1" applyAlignment="1">
      <alignment horizontal="center"/>
    </xf>
    <xf numFmtId="0" fontId="25" fillId="8" borderId="46" xfId="0" applyFont="1" applyFill="1" applyBorder="1" applyAlignment="1">
      <alignment horizontal="center"/>
    </xf>
    <xf numFmtId="0" fontId="25" fillId="8" borderId="47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/>
    </xf>
    <xf numFmtId="0" fontId="25" fillId="8" borderId="44" xfId="0" applyFont="1" applyFill="1" applyBorder="1" applyAlignment="1">
      <alignment horizontal="center"/>
    </xf>
    <xf numFmtId="0" fontId="25" fillId="8" borderId="31" xfId="0" applyFont="1" applyFill="1" applyBorder="1" applyAlignment="1">
      <alignment horizontal="center"/>
    </xf>
    <xf numFmtId="0" fontId="25" fillId="8" borderId="43" xfId="0" applyFont="1" applyFill="1" applyBorder="1" applyAlignment="1">
      <alignment horizontal="center" vertical="center"/>
    </xf>
    <xf numFmtId="0" fontId="25" fillId="8" borderId="44" xfId="0" applyFont="1" applyFill="1" applyBorder="1" applyAlignment="1">
      <alignment horizontal="center" vertical="center"/>
    </xf>
    <xf numFmtId="0" fontId="25" fillId="8" borderId="31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Style 1" xfId="62"/>
    <cellStyle name="Title" xfId="63"/>
    <cellStyle name="Total" xfId="64"/>
    <cellStyle name="Warning Text" xfId="65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409575</xdr:colOff>
      <xdr:row>31</xdr:row>
      <xdr:rowOff>47625</xdr:rowOff>
    </xdr:from>
    <xdr:to>
      <xdr:col>6</xdr:col>
      <xdr:colOff>409575</xdr:colOff>
      <xdr:row>32</xdr:row>
      <xdr:rowOff>47625</xdr:rowOff>
    </xdr:to>
    <xdr:sp>
      <xdr:nvSpPr>
        <xdr:cNvPr id="1" name="Line 1"/>
        <xdr:cNvSpPr>
          <a:spLocks/>
        </xdr:cNvSpPr>
      </xdr:nvSpPr>
      <xdr:spPr>
        <a:xfrm>
          <a:off x="4419600" y="606742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3.ibm.com/software/spcn/content/M988125Z12957F96.html" TargetMode="External" /><Relationship Id="rId2" Type="http://schemas.openxmlformats.org/officeDocument/2006/relationships/comments" Target="../comments2.xml" /><Relationship Id="rId3" Type="http://schemas.openxmlformats.org/officeDocument/2006/relationships/oleObject" Target="../embeddings/oleObject_1_0.bin" /><Relationship Id="rId4" Type="http://schemas.openxmlformats.org/officeDocument/2006/relationships/vmlDrawing" Target="../drawings/vmlDrawing2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7"/>
  <sheetViews>
    <sheetView showGridLines="0" zoomScalePageLayoutView="0" workbookViewId="0" topLeftCell="A1">
      <selection activeCell="Q12" sqref="Q12"/>
    </sheetView>
  </sheetViews>
  <sheetFormatPr defaultColWidth="9.140625" defaultRowHeight="12.75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16384" width="9.140625" style="2" customWidth="1"/>
  </cols>
  <sheetData>
    <row r="2" spans="2:8" s="3" customFormat="1" ht="12.75" customHeight="1">
      <c r="B2" s="80"/>
      <c r="C2" s="80"/>
      <c r="D2" s="80"/>
      <c r="E2" s="80"/>
      <c r="F2" s="80"/>
      <c r="G2" s="80"/>
      <c r="H2" s="80"/>
    </row>
    <row r="3" spans="1:8" s="3" customFormat="1" ht="12.75">
      <c r="A3" s="6"/>
      <c r="B3" s="80"/>
      <c r="C3" s="80"/>
      <c r="D3" s="80"/>
      <c r="E3" s="80"/>
      <c r="F3" s="80"/>
      <c r="G3" s="80"/>
      <c r="H3" s="80"/>
    </row>
    <row r="4" spans="1:8" s="3" customFormat="1" ht="12.75">
      <c r="A4" s="6"/>
      <c r="B4" s="80"/>
      <c r="C4" s="80"/>
      <c r="D4" s="80"/>
      <c r="E4" s="80"/>
      <c r="F4" s="80"/>
      <c r="G4" s="80"/>
      <c r="H4" s="80"/>
    </row>
    <row r="5" spans="1:8" ht="12.75">
      <c r="A5" s="6"/>
      <c r="B5" s="7"/>
      <c r="C5" s="7"/>
      <c r="D5" s="7"/>
      <c r="E5" s="7"/>
      <c r="F5" s="7"/>
      <c r="G5" s="7"/>
      <c r="H5" s="7"/>
    </row>
    <row r="6" spans="1:8" ht="12.75">
      <c r="A6" s="5"/>
      <c r="B6" s="9" t="s">
        <v>55</v>
      </c>
      <c r="C6" s="5"/>
      <c r="D6" s="5"/>
      <c r="F6" s="5"/>
      <c r="G6" s="5"/>
      <c r="H6" s="5"/>
    </row>
    <row r="7" spans="1:8" ht="12.75">
      <c r="A7" s="5"/>
      <c r="B7" s="9"/>
      <c r="C7" s="10" t="s">
        <v>98</v>
      </c>
      <c r="D7" s="5"/>
      <c r="E7" s="10"/>
      <c r="F7" s="5"/>
      <c r="G7" s="5"/>
      <c r="H7" s="5"/>
    </row>
    <row r="8" spans="1:8" ht="12.75">
      <c r="A8" s="5"/>
      <c r="B8" s="9"/>
      <c r="C8" s="10"/>
      <c r="D8" s="5"/>
      <c r="E8" s="10"/>
      <c r="F8" s="5"/>
      <c r="G8" s="5"/>
      <c r="H8" s="5"/>
    </row>
    <row r="9" ht="12.75" customHeight="1">
      <c r="B9" s="73" t="s">
        <v>9</v>
      </c>
    </row>
    <row r="10" spans="2:8" ht="16.5" customHeight="1">
      <c r="B10" s="73" t="s">
        <v>56</v>
      </c>
      <c r="C10" s="30"/>
      <c r="D10" s="30"/>
      <c r="E10" s="30"/>
      <c r="F10" s="30"/>
      <c r="G10" s="30"/>
      <c r="H10" s="30"/>
    </row>
    <row r="11" spans="2:8" ht="16.5" customHeight="1">
      <c r="B11" s="32"/>
      <c r="C11" s="30"/>
      <c r="D11" s="30"/>
      <c r="E11" s="30"/>
      <c r="F11" s="30"/>
      <c r="G11" s="30"/>
      <c r="H11" s="30"/>
    </row>
    <row r="12" spans="2:8" ht="16.5" customHeight="1">
      <c r="B12" s="74" t="s">
        <v>57</v>
      </c>
      <c r="C12" s="30"/>
      <c r="D12" s="30"/>
      <c r="E12" s="30"/>
      <c r="F12" s="30"/>
      <c r="G12" s="30"/>
      <c r="H12" s="30"/>
    </row>
    <row r="13" spans="2:8" ht="12.75">
      <c r="B13" s="75" t="s">
        <v>58</v>
      </c>
      <c r="C13" s="76"/>
      <c r="D13" s="30"/>
      <c r="E13" s="30"/>
      <c r="F13" s="30"/>
      <c r="G13" s="30"/>
      <c r="H13" s="30"/>
    </row>
    <row r="14" spans="2:8" ht="12.75">
      <c r="B14" s="77" t="s">
        <v>59</v>
      </c>
      <c r="C14" s="76"/>
      <c r="D14" s="30"/>
      <c r="E14" s="30"/>
      <c r="F14" s="30"/>
      <c r="G14" s="30"/>
      <c r="H14" s="30"/>
    </row>
    <row r="15" spans="2:8" ht="12.75">
      <c r="B15" s="75" t="s">
        <v>60</v>
      </c>
      <c r="C15" s="76"/>
      <c r="D15" s="30"/>
      <c r="E15" s="30"/>
      <c r="F15" s="30"/>
      <c r="G15" s="30"/>
      <c r="H15" s="30"/>
    </row>
    <row r="16" spans="2:8" ht="12.75">
      <c r="B16" s="75"/>
      <c r="C16" s="76"/>
      <c r="D16" s="30"/>
      <c r="E16" s="30"/>
      <c r="F16" s="30"/>
      <c r="G16" s="30"/>
      <c r="H16" s="30"/>
    </row>
    <row r="17" spans="2:8" ht="18.75">
      <c r="B17" s="74" t="s">
        <v>61</v>
      </c>
      <c r="C17" s="30"/>
      <c r="D17" s="30"/>
      <c r="E17" s="30"/>
      <c r="F17" s="30"/>
      <c r="G17" s="30"/>
      <c r="H17" s="30"/>
    </row>
    <row r="18" spans="2:8" ht="18">
      <c r="B18" s="78" t="s">
        <v>62</v>
      </c>
      <c r="C18" s="30"/>
      <c r="D18" s="30"/>
      <c r="E18" s="30"/>
      <c r="F18" s="30"/>
      <c r="G18" s="30"/>
      <c r="H18" s="30"/>
    </row>
    <row r="19" spans="2:8" ht="15.75">
      <c r="B19" s="79" t="s">
        <v>63</v>
      </c>
      <c r="C19" s="30"/>
      <c r="D19" s="30"/>
      <c r="E19" s="30"/>
      <c r="F19" s="30"/>
      <c r="G19" s="30"/>
      <c r="H19" s="30"/>
    </row>
    <row r="20" spans="1:8" ht="12.75">
      <c r="A20" s="3"/>
      <c r="B20" s="32" t="s">
        <v>64</v>
      </c>
      <c r="C20" s="30"/>
      <c r="D20" s="30"/>
      <c r="E20" s="30"/>
      <c r="F20" s="30"/>
      <c r="G20" s="30"/>
      <c r="H20" s="30"/>
    </row>
    <row r="21" spans="1:8" ht="12.75">
      <c r="A21" s="3"/>
      <c r="B21" s="32" t="s">
        <v>65</v>
      </c>
      <c r="C21" s="30"/>
      <c r="D21" s="30"/>
      <c r="E21" s="30"/>
      <c r="F21" s="30"/>
      <c r="G21" s="30"/>
      <c r="H21" s="30"/>
    </row>
    <row r="22" spans="1:8" ht="15.75">
      <c r="A22" s="3"/>
      <c r="B22" s="79" t="s">
        <v>66</v>
      </c>
      <c r="C22" s="30"/>
      <c r="D22" s="30"/>
      <c r="E22" s="30"/>
      <c r="F22" s="30"/>
      <c r="G22" s="30"/>
      <c r="H22" s="30"/>
    </row>
    <row r="23" spans="1:8" ht="12.75">
      <c r="A23" s="3"/>
      <c r="B23" s="32" t="s">
        <v>67</v>
      </c>
      <c r="C23" s="30"/>
      <c r="D23" s="30"/>
      <c r="E23" s="30"/>
      <c r="F23" s="30"/>
      <c r="G23" s="30"/>
      <c r="H23" s="30"/>
    </row>
    <row r="24" spans="1:8" ht="15.75">
      <c r="A24" s="3"/>
      <c r="B24" s="79" t="s">
        <v>68</v>
      </c>
      <c r="C24" s="30"/>
      <c r="D24" s="30"/>
      <c r="E24" s="30"/>
      <c r="F24" s="30"/>
      <c r="G24" s="30"/>
      <c r="H24" s="30"/>
    </row>
    <row r="25" spans="1:8" ht="12.75">
      <c r="A25" s="3"/>
      <c r="B25" s="32" t="s">
        <v>69</v>
      </c>
      <c r="C25" s="30"/>
      <c r="D25" s="30"/>
      <c r="E25" s="30"/>
      <c r="F25" s="30"/>
      <c r="G25" s="30"/>
      <c r="H25" s="30"/>
    </row>
    <row r="26" spans="1:8" ht="15.75">
      <c r="A26" s="3"/>
      <c r="B26" s="79" t="s">
        <v>70</v>
      </c>
      <c r="C26" s="30"/>
      <c r="D26" s="30"/>
      <c r="E26" s="30"/>
      <c r="F26" s="30"/>
      <c r="G26" s="30"/>
      <c r="H26" s="30"/>
    </row>
    <row r="27" spans="1:8" ht="12.75">
      <c r="A27" s="3"/>
      <c r="B27" s="32" t="s">
        <v>71</v>
      </c>
      <c r="C27" s="30"/>
      <c r="D27" s="30"/>
      <c r="E27" s="30"/>
      <c r="F27" s="30"/>
      <c r="G27" s="30"/>
      <c r="H27" s="30"/>
    </row>
    <row r="28" spans="1:8" ht="12.75">
      <c r="A28" s="3"/>
      <c r="B28" s="32" t="s">
        <v>72</v>
      </c>
      <c r="C28" s="30"/>
      <c r="D28" s="30"/>
      <c r="E28" s="30"/>
      <c r="F28" s="30"/>
      <c r="G28" s="30"/>
      <c r="H28" s="30"/>
    </row>
    <row r="29" spans="1:8" ht="12.75">
      <c r="A29" s="3"/>
      <c r="B29" s="32" t="s">
        <v>73</v>
      </c>
      <c r="C29" s="30"/>
      <c r="D29" s="30"/>
      <c r="E29" s="30"/>
      <c r="F29" s="30"/>
      <c r="G29" s="30"/>
      <c r="H29" s="30"/>
    </row>
    <row r="30" spans="1:8" ht="12.75">
      <c r="A30" s="3"/>
      <c r="B30" s="32"/>
      <c r="C30" s="30"/>
      <c r="D30" s="30"/>
      <c r="E30" s="30"/>
      <c r="F30" s="30"/>
      <c r="G30" s="30"/>
      <c r="H30" s="30"/>
    </row>
    <row r="31" spans="1:8" ht="18">
      <c r="A31" s="3"/>
      <c r="B31" s="78" t="s">
        <v>74</v>
      </c>
      <c r="C31" s="30"/>
      <c r="D31" s="30"/>
      <c r="E31" s="30"/>
      <c r="F31" s="30"/>
      <c r="G31" s="30"/>
      <c r="H31" s="30"/>
    </row>
    <row r="32" spans="1:8" ht="15.75">
      <c r="A32" s="3"/>
      <c r="B32" s="79" t="s">
        <v>63</v>
      </c>
      <c r="C32" s="30"/>
      <c r="D32" s="30"/>
      <c r="E32" s="30"/>
      <c r="F32" s="30"/>
      <c r="G32" s="30"/>
      <c r="H32" s="30"/>
    </row>
    <row r="33" spans="1:8" ht="12.75">
      <c r="A33" s="3"/>
      <c r="B33" s="32" t="s">
        <v>64</v>
      </c>
      <c r="C33" s="30"/>
      <c r="D33" s="30"/>
      <c r="E33" s="30"/>
      <c r="F33" s="30"/>
      <c r="G33" s="30"/>
      <c r="H33" s="30"/>
    </row>
    <row r="34" spans="1:8" ht="12.75">
      <c r="A34" s="3"/>
      <c r="B34" s="32" t="s">
        <v>75</v>
      </c>
      <c r="C34" s="30"/>
      <c r="D34" s="30"/>
      <c r="E34" s="30"/>
      <c r="F34" s="30"/>
      <c r="G34" s="30"/>
      <c r="H34" s="30"/>
    </row>
    <row r="35" spans="1:8" ht="12.75">
      <c r="A35" s="3"/>
      <c r="B35" s="32" t="s">
        <v>65</v>
      </c>
      <c r="C35" s="30"/>
      <c r="D35" s="30"/>
      <c r="E35" s="30"/>
      <c r="F35" s="30"/>
      <c r="G35" s="30"/>
      <c r="H35" s="30"/>
    </row>
    <row r="36" spans="1:8" ht="15.75">
      <c r="A36" s="3" t="s">
        <v>76</v>
      </c>
      <c r="B36" s="79" t="s">
        <v>66</v>
      </c>
      <c r="C36" s="30"/>
      <c r="D36" s="30"/>
      <c r="E36" s="30"/>
      <c r="F36" s="30"/>
      <c r="G36" s="30"/>
      <c r="H36" s="30"/>
    </row>
    <row r="37" spans="1:8" ht="12.75">
      <c r="A37" s="3"/>
      <c r="B37" s="32" t="s">
        <v>77</v>
      </c>
      <c r="C37" s="30"/>
      <c r="D37" s="30"/>
      <c r="E37" s="30"/>
      <c r="F37" s="30"/>
      <c r="G37" s="30"/>
      <c r="H37" s="30"/>
    </row>
    <row r="38" spans="1:8" ht="12.75">
      <c r="A38" s="3"/>
      <c r="B38" s="32" t="s">
        <v>78</v>
      </c>
      <c r="C38" s="30"/>
      <c r="D38" s="30"/>
      <c r="E38" s="30"/>
      <c r="F38" s="30"/>
      <c r="G38" s="30"/>
      <c r="H38" s="30"/>
    </row>
    <row r="39" spans="1:8" ht="12.75">
      <c r="A39" s="3"/>
      <c r="B39" s="32" t="s">
        <v>79</v>
      </c>
      <c r="C39" s="30"/>
      <c r="D39" s="30"/>
      <c r="E39" s="30"/>
      <c r="F39" s="30"/>
      <c r="G39" s="30"/>
      <c r="H39" s="30"/>
    </row>
    <row r="40" spans="1:8" ht="15.75">
      <c r="A40" s="3"/>
      <c r="B40" s="79" t="s">
        <v>68</v>
      </c>
      <c r="C40" s="30"/>
      <c r="D40" s="30"/>
      <c r="E40" s="30"/>
      <c r="F40" s="30"/>
      <c r="G40" s="30"/>
      <c r="H40" s="30"/>
    </row>
    <row r="41" spans="1:8" ht="12.75">
      <c r="A41" s="3"/>
      <c r="B41" s="32" t="s">
        <v>80</v>
      </c>
      <c r="C41" s="30"/>
      <c r="D41" s="30"/>
      <c r="E41" s="30"/>
      <c r="F41" s="30"/>
      <c r="G41" s="30"/>
      <c r="H41" s="30"/>
    </row>
    <row r="42" spans="1:8" ht="12" customHeight="1">
      <c r="A42" s="3"/>
      <c r="B42" s="79" t="s">
        <v>70</v>
      </c>
      <c r="C42" s="30"/>
      <c r="D42" s="30"/>
      <c r="E42" s="30"/>
      <c r="F42" s="30"/>
      <c r="G42" s="30"/>
      <c r="H42" s="30"/>
    </row>
    <row r="43" spans="1:8" ht="12.75">
      <c r="A43" s="3"/>
      <c r="B43" s="32" t="s">
        <v>81</v>
      </c>
      <c r="C43" s="30"/>
      <c r="D43" s="30"/>
      <c r="E43" s="30"/>
      <c r="F43" s="30"/>
      <c r="G43" s="30"/>
      <c r="H43" s="30"/>
    </row>
    <row r="44" spans="1:8" ht="16.5" customHeight="1">
      <c r="A44" s="3"/>
      <c r="B44" s="32" t="s">
        <v>73</v>
      </c>
      <c r="C44" s="35"/>
      <c r="D44" s="35"/>
      <c r="E44" s="35"/>
      <c r="F44" s="36"/>
      <c r="G44" s="35"/>
      <c r="H44" s="35"/>
    </row>
    <row r="45" spans="1:8" ht="16.5" customHeight="1">
      <c r="A45" s="3"/>
      <c r="B45" s="32"/>
      <c r="C45" s="35"/>
      <c r="D45" s="35"/>
      <c r="E45" s="35"/>
      <c r="F45" s="36"/>
      <c r="H45" s="37"/>
    </row>
    <row r="46" ht="18">
      <c r="B46" s="78" t="s">
        <v>28</v>
      </c>
    </row>
    <row r="47" ht="12.75">
      <c r="B47" s="32" t="s">
        <v>82</v>
      </c>
    </row>
    <row r="48" ht="12.75">
      <c r="B48" s="32" t="s">
        <v>78</v>
      </c>
    </row>
    <row r="49" ht="12.75">
      <c r="B49" s="32" t="s">
        <v>83</v>
      </c>
    </row>
    <row r="51" ht="18">
      <c r="B51" s="78" t="s">
        <v>84</v>
      </c>
    </row>
    <row r="52" spans="2:12" ht="12.75">
      <c r="B52" s="126" t="s">
        <v>85</v>
      </c>
      <c r="C52" s="126"/>
      <c r="D52" s="126"/>
      <c r="E52" s="127" t="s">
        <v>86</v>
      </c>
      <c r="F52" s="127"/>
      <c r="G52" s="127"/>
      <c r="H52" s="127"/>
      <c r="I52" s="127"/>
      <c r="J52" s="127"/>
      <c r="K52" s="127"/>
      <c r="L52" s="127"/>
    </row>
    <row r="53" spans="2:14" ht="12.75">
      <c r="B53" s="124" t="e">
        <v>#VALUE!</v>
      </c>
      <c r="C53" s="124"/>
      <c r="D53" s="124"/>
      <c r="E53" s="128" t="s">
        <v>87</v>
      </c>
      <c r="F53" s="128"/>
      <c r="G53" s="128"/>
      <c r="H53" s="128"/>
      <c r="I53" s="128"/>
      <c r="J53" s="128"/>
      <c r="K53" s="128"/>
      <c r="L53" s="128"/>
      <c r="M53" s="128"/>
      <c r="N53" s="128"/>
    </row>
    <row r="54" spans="2:5" ht="12.75">
      <c r="B54" s="1"/>
      <c r="C54" s="1"/>
      <c r="D54" s="1"/>
      <c r="E54" s="32"/>
    </row>
    <row r="55" spans="2:14" ht="12.75">
      <c r="B55" s="124" t="s">
        <v>88</v>
      </c>
      <c r="C55" s="124"/>
      <c r="D55" s="124"/>
      <c r="E55" s="125" t="s">
        <v>89</v>
      </c>
      <c r="F55" s="125"/>
      <c r="G55" s="125"/>
      <c r="H55" s="125"/>
      <c r="I55" s="125"/>
      <c r="J55" s="125"/>
      <c r="K55" s="125"/>
      <c r="L55" s="125"/>
      <c r="M55" s="125"/>
      <c r="N55" s="125"/>
    </row>
    <row r="56" spans="5:14" ht="12.75">
      <c r="E56" s="125"/>
      <c r="F56" s="125"/>
      <c r="G56" s="125"/>
      <c r="H56" s="125"/>
      <c r="I56" s="125"/>
      <c r="J56" s="125"/>
      <c r="K56" s="125"/>
      <c r="L56" s="125"/>
      <c r="M56" s="125"/>
      <c r="N56" s="125"/>
    </row>
    <row r="57" spans="5:14" ht="12.75">
      <c r="E57" s="125"/>
      <c r="F57" s="125"/>
      <c r="G57" s="125"/>
      <c r="H57" s="125"/>
      <c r="I57" s="125"/>
      <c r="J57" s="125"/>
      <c r="K57" s="125"/>
      <c r="L57" s="125"/>
      <c r="M57" s="125"/>
      <c r="N57" s="125"/>
    </row>
  </sheetData>
  <sheetProtection password="B2B1" sheet="1"/>
  <mergeCells count="6">
    <mergeCell ref="B55:D55"/>
    <mergeCell ref="E55:N57"/>
    <mergeCell ref="B52:D52"/>
    <mergeCell ref="E52:L52"/>
    <mergeCell ref="B53:D53"/>
    <mergeCell ref="E53:N53"/>
  </mergeCells>
  <hyperlinks>
    <hyperlink ref="C7" r:id="rId1" display="http://w3.ibm.com/software/spcn/content/M988125Z12957F96.html"/>
  </hyperlink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629001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66"/>
  <sheetViews>
    <sheetView showGridLines="0" tabSelected="1" zoomScalePageLayoutView="0" workbookViewId="0" topLeftCell="A1">
      <selection activeCell="L10" sqref="L10"/>
    </sheetView>
  </sheetViews>
  <sheetFormatPr defaultColWidth="9.140625" defaultRowHeight="12.75" outlineLevelRow="1"/>
  <cols>
    <col min="1" max="1" width="9.8515625" style="2" customWidth="1"/>
    <col min="2" max="2" width="11.00390625" style="2" customWidth="1"/>
    <col min="3" max="3" width="10.57421875" style="2" customWidth="1"/>
    <col min="4" max="4" width="11.28125" style="2" customWidth="1"/>
    <col min="5" max="5" width="11.7109375" style="2" customWidth="1"/>
    <col min="6" max="6" width="5.7109375" style="2" customWidth="1"/>
    <col min="7" max="7" width="12.7109375" style="2" customWidth="1"/>
    <col min="8" max="8" width="13.57421875" style="2" customWidth="1"/>
    <col min="9" max="9" width="14.140625" style="2" customWidth="1"/>
    <col min="10" max="10" width="11.00390625" style="2" customWidth="1"/>
    <col min="11" max="11" width="10.7109375" style="2" customWidth="1"/>
    <col min="12" max="12" width="10.140625" style="2" customWidth="1"/>
    <col min="13" max="13" width="11.00390625" style="2" customWidth="1"/>
    <col min="14" max="14" width="10.7109375" style="2" customWidth="1"/>
    <col min="15" max="15" width="10.28125" style="2" customWidth="1"/>
    <col min="16" max="16" width="10.421875" style="2" customWidth="1"/>
    <col min="17" max="16384" width="9.140625" style="2" customWidth="1"/>
  </cols>
  <sheetData>
    <row r="1" ht="12.75"/>
    <row r="2" spans="2:14" s="3" customFormat="1" ht="12.75" customHeight="1">
      <c r="B2" s="8"/>
      <c r="C2" s="8"/>
      <c r="D2" s="8"/>
      <c r="E2" s="8"/>
      <c r="F2" s="8"/>
      <c r="G2" s="8"/>
      <c r="H2" s="8"/>
      <c r="I2" s="8"/>
      <c r="J2" s="4"/>
      <c r="K2" s="4"/>
      <c r="L2" s="4"/>
      <c r="M2" s="4"/>
      <c r="N2" s="5"/>
    </row>
    <row r="3" spans="1:14" s="3" customFormat="1" ht="12.75">
      <c r="A3" s="6"/>
      <c r="B3" s="8"/>
      <c r="C3" s="8"/>
      <c r="D3" s="8"/>
      <c r="E3" s="8"/>
      <c r="F3" s="8"/>
      <c r="G3" s="8"/>
      <c r="H3" s="8"/>
      <c r="I3" s="8"/>
      <c r="J3" s="4"/>
      <c r="K3" s="4"/>
      <c r="L3" s="4"/>
      <c r="M3" s="4"/>
      <c r="N3" s="5"/>
    </row>
    <row r="4" spans="1:14" s="3" customFormat="1" ht="12.75">
      <c r="A4" s="6"/>
      <c r="B4" s="8"/>
      <c r="C4" s="8"/>
      <c r="D4" s="8"/>
      <c r="E4" s="8"/>
      <c r="F4" s="8"/>
      <c r="G4" s="8"/>
      <c r="H4" s="8"/>
      <c r="I4" s="8"/>
      <c r="J4" s="4"/>
      <c r="K4" s="4"/>
      <c r="L4" s="4"/>
      <c r="M4" s="4"/>
      <c r="N4" s="5"/>
    </row>
    <row r="5" spans="1:14" ht="12.75">
      <c r="A5" s="6"/>
      <c r="B5" s="7"/>
      <c r="C5" s="7"/>
      <c r="D5" s="7"/>
      <c r="E5" s="7"/>
      <c r="F5" s="7"/>
      <c r="G5" s="7"/>
      <c r="H5" s="7"/>
      <c r="I5" s="7"/>
      <c r="J5" s="4"/>
      <c r="K5" s="4"/>
      <c r="L5" s="4"/>
      <c r="M5" s="4"/>
      <c r="N5" s="5"/>
    </row>
    <row r="6" spans="1:14" ht="17.25" customHeight="1">
      <c r="A6" s="5"/>
      <c r="B6" s="9" t="s">
        <v>0</v>
      </c>
      <c r="C6" s="5"/>
      <c r="D6" s="5"/>
      <c r="F6" s="5"/>
      <c r="G6" s="5"/>
      <c r="H6" s="5"/>
      <c r="I6" s="5"/>
      <c r="J6" s="5"/>
      <c r="K6" s="5"/>
      <c r="L6" s="5"/>
      <c r="M6" s="5"/>
      <c r="N6" s="5"/>
    </row>
    <row r="7" spans="1:14" ht="12.75">
      <c r="A7" s="5"/>
      <c r="B7" s="9"/>
      <c r="C7" s="10" t="s">
        <v>98</v>
      </c>
      <c r="D7" s="5"/>
      <c r="E7" s="10"/>
      <c r="F7" s="5"/>
      <c r="G7" s="5"/>
      <c r="H7" s="5"/>
      <c r="I7" s="5"/>
      <c r="J7" s="5"/>
      <c r="K7" s="5"/>
      <c r="L7" s="5"/>
      <c r="M7" s="5"/>
      <c r="N7" s="5"/>
    </row>
    <row r="8" spans="1:14" ht="12.75">
      <c r="A8" s="5"/>
      <c r="B8" s="9"/>
      <c r="C8" s="10"/>
      <c r="D8" s="5"/>
      <c r="E8" s="10"/>
      <c r="F8" s="5"/>
      <c r="G8" s="5"/>
      <c r="H8" s="5"/>
      <c r="I8" s="5"/>
      <c r="J8" s="5"/>
      <c r="K8" s="5"/>
      <c r="L8" s="5"/>
      <c r="M8" s="5"/>
      <c r="N8" s="5"/>
    </row>
    <row r="9" spans="2:9" ht="13.5" thickBot="1">
      <c r="B9" s="137" t="s">
        <v>1</v>
      </c>
      <c r="C9" s="137"/>
      <c r="D9" s="137"/>
      <c r="E9" s="137"/>
      <c r="F9" s="137"/>
      <c r="G9" s="137"/>
      <c r="H9" s="137"/>
      <c r="I9" s="11"/>
    </row>
    <row r="10" spans="2:9" ht="39" customHeight="1" thickBot="1">
      <c r="B10" s="12" t="s">
        <v>2</v>
      </c>
      <c r="C10" s="12" t="s">
        <v>3</v>
      </c>
      <c r="D10" s="12" t="s">
        <v>4</v>
      </c>
      <c r="E10" s="12" t="s">
        <v>5</v>
      </c>
      <c r="F10" s="13"/>
      <c r="G10" s="14" t="s">
        <v>6</v>
      </c>
      <c r="H10" s="15" t="s">
        <v>7</v>
      </c>
      <c r="I10" s="16"/>
    </row>
    <row r="11" spans="2:9" ht="13.5" thickBot="1">
      <c r="B11" s="17">
        <v>1</v>
      </c>
      <c r="C11" s="17">
        <v>25</v>
      </c>
      <c r="D11" s="17">
        <v>25</v>
      </c>
      <c r="E11" s="18">
        <v>1</v>
      </c>
      <c r="F11" s="19"/>
      <c r="G11" s="20">
        <v>25</v>
      </c>
      <c r="H11" s="21">
        <v>25</v>
      </c>
      <c r="I11" s="22"/>
    </row>
    <row r="12" spans="2:9" ht="13.5" customHeight="1" thickBot="1">
      <c r="B12" s="23">
        <v>2</v>
      </c>
      <c r="C12" s="23">
        <v>26</v>
      </c>
      <c r="D12" s="23">
        <v>100</v>
      </c>
      <c r="E12" s="24">
        <v>0.26</v>
      </c>
      <c r="F12" s="19"/>
      <c r="G12" s="25">
        <v>26</v>
      </c>
      <c r="H12" s="26">
        <v>45</v>
      </c>
      <c r="I12" s="22"/>
    </row>
    <row r="13" spans="2:9" ht="13.5" customHeight="1" thickBot="1">
      <c r="B13" s="17">
        <v>3</v>
      </c>
      <c r="C13" s="17">
        <v>101</v>
      </c>
      <c r="D13" s="17">
        <v>500</v>
      </c>
      <c r="E13" s="18">
        <v>0.1</v>
      </c>
      <c r="F13" s="19"/>
      <c r="G13" s="20">
        <v>45</v>
      </c>
      <c r="H13" s="21">
        <v>85</v>
      </c>
      <c r="I13" s="22"/>
    </row>
    <row r="14" spans="2:9" ht="13.5" customHeight="1" thickBot="1">
      <c r="B14" s="23">
        <v>4</v>
      </c>
      <c r="C14" s="23">
        <v>501</v>
      </c>
      <c r="D14" s="23" t="s">
        <v>8</v>
      </c>
      <c r="E14" s="24">
        <v>0.08</v>
      </c>
      <c r="F14" s="19"/>
      <c r="G14" s="25">
        <v>85</v>
      </c>
      <c r="H14" s="27" t="s">
        <v>8</v>
      </c>
      <c r="I14" s="28"/>
    </row>
    <row r="15" ht="12.75" customHeight="1"/>
    <row r="16" spans="2:9" ht="16.5" customHeight="1">
      <c r="B16" s="29" t="s">
        <v>9</v>
      </c>
      <c r="C16" s="30"/>
      <c r="D16" s="30"/>
      <c r="E16" s="30"/>
      <c r="F16" s="30"/>
      <c r="G16" s="30"/>
      <c r="H16" s="30"/>
      <c r="I16" s="30"/>
    </row>
    <row r="17" spans="1:10" ht="12" customHeight="1">
      <c r="A17" s="3"/>
      <c r="B17" s="29" t="s">
        <v>10</v>
      </c>
      <c r="C17" s="30"/>
      <c r="D17" s="30"/>
      <c r="E17" s="30"/>
      <c r="F17" s="30"/>
      <c r="G17" s="30"/>
      <c r="H17" s="30"/>
      <c r="I17" s="30"/>
      <c r="J17" s="31"/>
    </row>
    <row r="18" spans="1:10" ht="12" customHeight="1">
      <c r="A18" s="3"/>
      <c r="B18" s="32" t="s">
        <v>11</v>
      </c>
      <c r="C18" s="30"/>
      <c r="D18" s="30"/>
      <c r="E18" s="30"/>
      <c r="F18" s="30"/>
      <c r="G18" s="30"/>
      <c r="H18" s="30"/>
      <c r="I18" s="30"/>
      <c r="J18" s="31"/>
    </row>
    <row r="19" spans="1:10" ht="12" customHeight="1">
      <c r="A19" s="3"/>
      <c r="B19" s="32"/>
      <c r="C19" s="30"/>
      <c r="D19" s="30"/>
      <c r="E19" s="30"/>
      <c r="F19" s="30"/>
      <c r="G19" s="30"/>
      <c r="H19" s="30"/>
      <c r="I19" s="30"/>
      <c r="J19" s="31"/>
    </row>
    <row r="20" spans="1:10" ht="15.75">
      <c r="A20" s="3"/>
      <c r="B20" s="33" t="s">
        <v>12</v>
      </c>
      <c r="C20" s="30"/>
      <c r="D20" s="30"/>
      <c r="E20" s="30"/>
      <c r="F20" s="30"/>
      <c r="G20" s="30"/>
      <c r="H20" s="30"/>
      <c r="I20" s="30"/>
      <c r="J20" s="31"/>
    </row>
    <row r="21" spans="1:10" ht="16.5" customHeight="1">
      <c r="A21" s="3"/>
      <c r="B21" s="34" t="s">
        <v>13</v>
      </c>
      <c r="C21" s="35"/>
      <c r="D21" s="35"/>
      <c r="E21" s="35"/>
      <c r="F21" s="36"/>
      <c r="G21" s="35"/>
      <c r="H21" s="35"/>
      <c r="I21" s="35"/>
      <c r="J21" s="31"/>
    </row>
    <row r="22" spans="1:12" ht="16.5" customHeight="1" thickBot="1">
      <c r="A22" s="3"/>
      <c r="B22" s="35"/>
      <c r="C22" s="35"/>
      <c r="D22" s="35"/>
      <c r="E22" s="35"/>
      <c r="F22" s="36"/>
      <c r="H22" s="37"/>
      <c r="I22" s="37"/>
      <c r="J22" s="38"/>
      <c r="K22" s="39"/>
      <c r="L22"/>
    </row>
    <row r="23" spans="1:12" ht="16.5" customHeight="1" thickBot="1">
      <c r="A23" s="3"/>
      <c r="B23" s="40" t="s">
        <v>14</v>
      </c>
      <c r="C23" s="34" t="s">
        <v>15</v>
      </c>
      <c r="D23" s="34"/>
      <c r="F23" s="41"/>
      <c r="G23" s="42"/>
      <c r="H23" s="34"/>
      <c r="I23" s="35"/>
      <c r="J23" s="31"/>
      <c r="K23"/>
      <c r="L23"/>
    </row>
    <row r="24" spans="1:12" ht="16.5" customHeight="1" thickBot="1">
      <c r="A24" s="3"/>
      <c r="B24" s="35"/>
      <c r="C24" s="34" t="s">
        <v>16</v>
      </c>
      <c r="D24" s="34"/>
      <c r="G24" s="43">
        <f>ROUNDUP(SUM(F45:F56),0)</f>
        <v>0</v>
      </c>
      <c r="H24" s="34"/>
      <c r="I24" s="34"/>
      <c r="J24" s="31"/>
      <c r="K24"/>
      <c r="L24"/>
    </row>
    <row r="25" spans="1:12" ht="16.5" customHeight="1" thickBot="1">
      <c r="A25" s="3"/>
      <c r="B25" s="35"/>
      <c r="C25" s="34"/>
      <c r="D25" s="34"/>
      <c r="E25" s="33" t="s">
        <v>17</v>
      </c>
      <c r="G25" s="44" t="s">
        <v>8</v>
      </c>
      <c r="H25" s="34"/>
      <c r="I25" s="34"/>
      <c r="J25" s="31"/>
      <c r="K25"/>
      <c r="L25"/>
    </row>
    <row r="26" spans="1:12" ht="16.5" customHeight="1" thickBot="1">
      <c r="A26" s="3"/>
      <c r="B26" s="40" t="s">
        <v>18</v>
      </c>
      <c r="C26" s="34" t="s">
        <v>19</v>
      </c>
      <c r="D26" s="34"/>
      <c r="G26" s="42"/>
      <c r="H26" s="34"/>
      <c r="I26" s="34"/>
      <c r="J26" s="31"/>
      <c r="K26"/>
      <c r="L26"/>
    </row>
    <row r="27" spans="1:12" ht="16.5" customHeight="1" thickBot="1">
      <c r="A27" s="3"/>
      <c r="B27" s="35"/>
      <c r="C27" s="34" t="s">
        <v>20</v>
      </c>
      <c r="D27" s="34"/>
      <c r="G27" s="45">
        <f>IF(G26&gt;0.001,SUM(I45:I54),0)</f>
        <v>0</v>
      </c>
      <c r="H27" s="34"/>
      <c r="I27" s="34"/>
      <c r="J27" s="31"/>
      <c r="K27"/>
      <c r="L27"/>
    </row>
    <row r="28" spans="1:12" ht="16.5" thickBot="1">
      <c r="A28" s="3"/>
      <c r="B28" s="35"/>
      <c r="C28" s="34"/>
      <c r="D28" s="34"/>
      <c r="E28" s="33" t="s">
        <v>21</v>
      </c>
      <c r="G28" s="44" t="s">
        <v>22</v>
      </c>
      <c r="H28" s="34"/>
      <c r="I28" s="34"/>
      <c r="J28" s="31"/>
      <c r="K28"/>
      <c r="L28"/>
    </row>
    <row r="29" spans="1:12" ht="16.5" customHeight="1" thickBot="1">
      <c r="A29" s="3"/>
      <c r="B29" s="40" t="s">
        <v>23</v>
      </c>
      <c r="C29" s="34" t="s">
        <v>24</v>
      </c>
      <c r="D29" s="34"/>
      <c r="G29" s="46">
        <f>G23-G27</f>
        <v>0</v>
      </c>
      <c r="H29" s="34"/>
      <c r="I29" s="34"/>
      <c r="J29" s="31"/>
      <c r="K29"/>
      <c r="L29"/>
    </row>
    <row r="30" spans="1:12" ht="15" customHeight="1" thickBot="1">
      <c r="A30" s="3"/>
      <c r="B30" s="40"/>
      <c r="C30" s="34"/>
      <c r="D30" s="34"/>
      <c r="G30" s="47"/>
      <c r="H30" s="34"/>
      <c r="I30" s="34"/>
      <c r="J30" s="31"/>
      <c r="K30"/>
      <c r="L30"/>
    </row>
    <row r="31" spans="1:12" ht="16.5" customHeight="1" thickBot="1">
      <c r="A31" s="3"/>
      <c r="B31" s="40" t="s">
        <v>25</v>
      </c>
      <c r="C31" s="34" t="s">
        <v>26</v>
      </c>
      <c r="D31" s="34"/>
      <c r="G31" s="48">
        <f>G24-G26</f>
        <v>0</v>
      </c>
      <c r="H31" s="34"/>
      <c r="I31" s="34"/>
      <c r="J31" s="31"/>
      <c r="K31"/>
      <c r="L31"/>
    </row>
    <row r="32" spans="1:12" ht="16.5" customHeight="1">
      <c r="A32" s="3"/>
      <c r="B32" s="35"/>
      <c r="C32" s="34"/>
      <c r="D32" s="34"/>
      <c r="E32" s="34"/>
      <c r="G32" s="34"/>
      <c r="H32" s="34"/>
      <c r="I32" s="34"/>
      <c r="J32" s="31"/>
      <c r="K32"/>
      <c r="L32"/>
    </row>
    <row r="33" spans="1:12" ht="18.75" customHeight="1">
      <c r="A33" s="3"/>
      <c r="B33" s="35"/>
      <c r="C33" s="34"/>
      <c r="D33" s="34"/>
      <c r="E33" s="34"/>
      <c r="G33" s="49" t="s">
        <v>27</v>
      </c>
      <c r="H33" s="34"/>
      <c r="I33" s="34"/>
      <c r="J33" s="31"/>
      <c r="K33"/>
      <c r="L33"/>
    </row>
    <row r="34" spans="1:12" ht="18.75" customHeight="1">
      <c r="A34" s="3"/>
      <c r="C34" s="34"/>
      <c r="D34" s="34"/>
      <c r="E34" s="34"/>
      <c r="G34" s="50">
        <f>IF(G31&lt;0,"****   STOP, Fix input in red shaded cell above (G26)****","")</f>
      </c>
      <c r="H34" s="34"/>
      <c r="I34" s="34"/>
      <c r="J34" s="31"/>
      <c r="K34"/>
      <c r="L34"/>
    </row>
    <row r="35" spans="1:12" ht="18.75" customHeight="1">
      <c r="A35" s="3"/>
      <c r="B35" s="33" t="s">
        <v>28</v>
      </c>
      <c r="C35" s="34"/>
      <c r="D35" s="34"/>
      <c r="E35" s="34"/>
      <c r="G35" s="50"/>
      <c r="H35" s="34"/>
      <c r="I35" s="34"/>
      <c r="J35" s="31"/>
      <c r="K35"/>
      <c r="L35"/>
    </row>
    <row r="36" spans="1:12" ht="18.75" customHeight="1">
      <c r="A36" s="3"/>
      <c r="B36" s="34" t="s">
        <v>29</v>
      </c>
      <c r="C36" s="34"/>
      <c r="D36" s="34"/>
      <c r="E36" s="34"/>
      <c r="G36" s="50"/>
      <c r="H36" s="34"/>
      <c r="I36" s="34"/>
      <c r="J36" s="31"/>
      <c r="K36"/>
      <c r="L36"/>
    </row>
    <row r="37" spans="1:12" ht="9.75" customHeight="1" thickBot="1">
      <c r="A37" s="3"/>
      <c r="B37" s="34"/>
      <c r="C37" s="34"/>
      <c r="D37" s="34"/>
      <c r="E37" s="34"/>
      <c r="G37" s="50"/>
      <c r="H37" s="34"/>
      <c r="I37" s="34"/>
      <c r="J37" s="31"/>
      <c r="K37"/>
      <c r="L37"/>
    </row>
    <row r="38" spans="1:12" ht="18.75" customHeight="1" thickBot="1">
      <c r="A38" s="3"/>
      <c r="B38" s="34"/>
      <c r="C38" s="34" t="s">
        <v>30</v>
      </c>
      <c r="D38" s="34"/>
      <c r="E38" s="34"/>
      <c r="G38" s="42"/>
      <c r="H38" s="34"/>
      <c r="I38" s="34"/>
      <c r="J38" s="31"/>
      <c r="K38"/>
      <c r="L38"/>
    </row>
    <row r="39" spans="1:12" ht="17.25" customHeight="1" thickBot="1">
      <c r="A39" s="3"/>
      <c r="B39" s="34"/>
      <c r="C39" s="34" t="s">
        <v>31</v>
      </c>
      <c r="D39" s="34"/>
      <c r="E39" s="34"/>
      <c r="F39" s="51"/>
      <c r="G39" s="45">
        <f>IF(G38&gt;0.001,SUM(L45:L56),0)</f>
        <v>0</v>
      </c>
      <c r="H39" s="34"/>
      <c r="I39" s="34"/>
      <c r="J39" s="31"/>
      <c r="K39"/>
      <c r="L39"/>
    </row>
    <row r="40" spans="1:12" ht="17.25" customHeight="1">
      <c r="A40" s="3"/>
      <c r="B40" s="34"/>
      <c r="C40" s="34"/>
      <c r="D40" s="34"/>
      <c r="E40" s="34"/>
      <c r="F40" s="51"/>
      <c r="G40" s="52"/>
      <c r="H40" s="34"/>
      <c r="I40" s="34"/>
      <c r="J40" s="31"/>
      <c r="K40"/>
      <c r="L40"/>
    </row>
    <row r="41" spans="1:10" ht="16.5" customHeight="1">
      <c r="A41" s="3"/>
      <c r="B41" s="34" t="s">
        <v>32</v>
      </c>
      <c r="C41" s="35"/>
      <c r="D41" s="35"/>
      <c r="E41" s="35"/>
      <c r="F41" s="35"/>
      <c r="G41" s="35"/>
      <c r="H41" s="35"/>
      <c r="I41" s="35"/>
      <c r="J41" s="31"/>
    </row>
    <row r="42" spans="1:7" ht="15" customHeight="1" hidden="1" outlineLevel="1">
      <c r="A42" s="53"/>
      <c r="E42" s="31"/>
      <c r="F42" s="31"/>
      <c r="G42" s="31"/>
    </row>
    <row r="43" spans="1:17" ht="18" customHeight="1" hidden="1" outlineLevel="1" thickBot="1">
      <c r="A43" s="53"/>
      <c r="E43" s="31"/>
      <c r="F43" s="31"/>
      <c r="G43" s="31"/>
      <c r="N43" s="31"/>
      <c r="O43" s="31"/>
      <c r="P43" s="31"/>
      <c r="Q43" s="31"/>
    </row>
    <row r="44" spans="1:12" ht="39" hidden="1" outlineLevel="1" thickBot="1">
      <c r="A44" s="53"/>
      <c r="B44" s="54" t="s">
        <v>33</v>
      </c>
      <c r="C44" s="55" t="s">
        <v>4</v>
      </c>
      <c r="D44" s="55" t="s">
        <v>34</v>
      </c>
      <c r="E44" s="56" t="s">
        <v>5</v>
      </c>
      <c r="F44" s="57" t="s">
        <v>35</v>
      </c>
      <c r="G44" s="56" t="s">
        <v>36</v>
      </c>
      <c r="H44" s="56" t="s">
        <v>7</v>
      </c>
      <c r="I44" s="57" t="s">
        <v>37</v>
      </c>
      <c r="J44" s="54" t="s">
        <v>36</v>
      </c>
      <c r="K44" s="56" t="s">
        <v>7</v>
      </c>
      <c r="L44" s="57" t="s">
        <v>37</v>
      </c>
    </row>
    <row r="45" spans="1:12" ht="13.5" hidden="1" outlineLevel="1" thickTop="1">
      <c r="A45" s="53"/>
      <c r="B45" s="58">
        <v>1</v>
      </c>
      <c r="C45" s="59">
        <v>25</v>
      </c>
      <c r="D45" s="60">
        <f>IF(G23&gt;C45,C45,G23)</f>
        <v>0</v>
      </c>
      <c r="E45" s="61">
        <v>1</v>
      </c>
      <c r="F45" s="62">
        <f aca="true" t="shared" si="0" ref="F45:F56">IF(D45="","",(D45*E45))</f>
        <v>0</v>
      </c>
      <c r="G45" s="3">
        <f>IF(G26&gt;H45,H45,G26)</f>
        <v>0</v>
      </c>
      <c r="H45" s="59">
        <v>25</v>
      </c>
      <c r="I45" s="41">
        <f aca="true" t="shared" si="1" ref="I45:I56">IF(G45="","",(G45/E45))</f>
        <v>0</v>
      </c>
      <c r="J45" s="58">
        <f>IF(G38&gt;K45,K45,G38)</f>
        <v>0</v>
      </c>
      <c r="K45" s="59">
        <v>25</v>
      </c>
      <c r="L45" s="41">
        <f aca="true" t="shared" si="2" ref="L45:L56">IF(J45="","",(J45/E45))</f>
        <v>0</v>
      </c>
    </row>
    <row r="46" spans="1:12" ht="12.75" hidden="1" outlineLevel="1">
      <c r="A46" s="53"/>
      <c r="B46" s="58">
        <f aca="true" t="shared" si="3" ref="B46:B56">IF(E46&lt;&gt;"",B45+1,"")</f>
        <v>2</v>
      </c>
      <c r="C46" s="59">
        <v>100</v>
      </c>
      <c r="D46" s="60">
        <f>IF(AND($G$23&gt;C45,C46&lt;&gt;""),(IF($G$23&lt;(1+C46),($G$23-(SUM($D$45:D45))),(($G$23-C45)-($G$23-C46)))),IF(AND($G$23&gt;C45,C45&gt;0.001),($G$23-C45),""))</f>
      </c>
      <c r="E46" s="61">
        <v>0.26</v>
      </c>
      <c r="F46" s="62">
        <f t="shared" si="0"/>
      </c>
      <c r="G46" s="3">
        <f>IF(AND($G$26&gt;H45,H46&lt;&gt;""),(IF($G$26&lt;(1+H46),($G$26-(SUM($G$45:G45))),(($G$26-H45)-($G$26-H46)))),IF(AND($G$26&gt;H45,H45&gt;0.001),($G$26-H45),""))</f>
      </c>
      <c r="H46" s="59">
        <v>45</v>
      </c>
      <c r="I46" s="41">
        <f t="shared" si="1"/>
      </c>
      <c r="J46" s="58">
        <f>IF(AND($G$38&gt;K45,K46&lt;&gt;""),(IF($G$38&lt;(1+K46),($G$38-(SUM($J$45:J45))),(($G$38-K45)-($G$38-K46)))),IF(AND($G$38&gt;K45,K45&gt;0.001),($G$38-K45),""))</f>
      </c>
      <c r="K46" s="59">
        <v>45</v>
      </c>
      <c r="L46" s="41">
        <f t="shared" si="2"/>
      </c>
    </row>
    <row r="47" spans="1:12" ht="12.75" hidden="1" outlineLevel="1">
      <c r="A47" s="53"/>
      <c r="B47" s="58">
        <f t="shared" si="3"/>
        <v>3</v>
      </c>
      <c r="C47" s="63">
        <v>500</v>
      </c>
      <c r="D47" s="60">
        <f>IF(AND($G$23&gt;C46,C47&lt;&gt;""),(IF($G$23&lt;(1+C47),($G$23-(SUM($D$45:D46))),(($G$23-C46)-($G$23-C47)))),IF(AND($G$23&gt;C46,C46&gt;0.001),($G$23-C46),""))</f>
      </c>
      <c r="E47" s="61">
        <v>0.1</v>
      </c>
      <c r="F47" s="62">
        <f t="shared" si="0"/>
      </c>
      <c r="G47" s="3">
        <f>IF(AND($G$26&gt;H46,H47&lt;&gt;""),(IF($G$26&lt;(1+H47),($G$26-(SUM($G$45:G46))),(($G$26-H46)-($G$26-H47)))),IF(AND($G$26&gt;H46,H46&gt;0.001),($G$26-H46),""))</f>
      </c>
      <c r="H47" s="63">
        <v>85</v>
      </c>
      <c r="I47" s="41">
        <f t="shared" si="1"/>
      </c>
      <c r="J47" s="58">
        <f>IF(AND($G$38&gt;K46,K47&lt;&gt;""),(IF($G$38&lt;(1+K47),($G$38-(SUM($J$45:J46))),(($G$38-K46)-($G$38-K47)))),IF(AND($G$38&gt;K46,K46&gt;0.001),($G$38-K46),""))</f>
      </c>
      <c r="K47" s="63">
        <v>85</v>
      </c>
      <c r="L47" s="41">
        <f t="shared" si="2"/>
      </c>
    </row>
    <row r="48" spans="1:12" ht="12.75" customHeight="1" hidden="1" outlineLevel="1">
      <c r="A48" s="53"/>
      <c r="B48" s="58">
        <f t="shared" si="3"/>
        <v>4</v>
      </c>
      <c r="C48" s="63"/>
      <c r="D48" s="60">
        <f>IF(AND($G$23&gt;C47,C48&lt;&gt;""),(IF($G$23&lt;(1+C48),($G$23-(SUM($D$45:D47))),(($G$23-C47)-($G$23-C48)))),IF(AND($G$23&gt;C47,C47&gt;0.001),($G$23-C47),""))</f>
      </c>
      <c r="E48" s="61">
        <v>0.08</v>
      </c>
      <c r="F48" s="62">
        <f t="shared" si="0"/>
      </c>
      <c r="G48" s="3">
        <f>IF(AND($G$26&gt;H47,H48&lt;&gt;""),(IF($G$26&lt;(1+H48),($G$26-(SUM($G$45:G47))),(($G$26-H47)-($G$26-H48)))),IF(AND($G$26&gt;H47,H47&gt;0.001),($G$26-H47),""))</f>
      </c>
      <c r="H48" s="63"/>
      <c r="I48" s="41">
        <f t="shared" si="1"/>
      </c>
      <c r="J48" s="58">
        <f>IF(AND($G$38&gt;K47,K48&lt;&gt;""),(IF($G$38&lt;(1+K48),($G$38-(SUM($J$45:J47))),(($G$38-K47)-($G$38-K48)))),IF(AND($G$38&gt;K47,K47&gt;0.001),($G$38-K47),""))</f>
      </c>
      <c r="K48" s="63"/>
      <c r="L48" s="41">
        <f t="shared" si="2"/>
      </c>
    </row>
    <row r="49" spans="1:12" ht="12.75" hidden="1" outlineLevel="1">
      <c r="A49" s="53"/>
      <c r="B49" s="58">
        <f t="shared" si="3"/>
      </c>
      <c r="C49" s="63"/>
      <c r="D49" s="60">
        <f>IF(AND($G$23&gt;C48,C49&lt;&gt;""),(IF($G$23&lt;(1+C49),($G$23-(SUM($D$45:D48))),(($G$23-C48)-($G$23-C49)))),IF(AND($G$23&gt;C48,C48&gt;0.001),($G$23-C48),""))</f>
      </c>
      <c r="E49" s="61"/>
      <c r="F49" s="62">
        <f t="shared" si="0"/>
      </c>
      <c r="G49" s="3">
        <f>IF(AND($G$26&gt;H48,H49&lt;&gt;""),(IF($G$26&lt;(1+H49),($G$26-(SUM($G$45:G48))),(($G$26-H48)-($G$26-H49)))),IF(AND($G$26&gt;H48,H48&gt;0.001),($G$26-H48),""))</f>
      </c>
      <c r="H49" s="63"/>
      <c r="I49" s="41">
        <f t="shared" si="1"/>
      </c>
      <c r="J49" s="58">
        <f>IF(AND($G$38&gt;K48,K49&lt;&gt;""),(IF($G$38&lt;(1+K49),($G$38-(SUM($J$45:J48))),(($G$38-K48)-($G$38-K49)))),IF(AND($G$38&gt;K48,K48&gt;0.001),($G$38-K48),""))</f>
      </c>
      <c r="K49" s="63"/>
      <c r="L49" s="41">
        <f t="shared" si="2"/>
      </c>
    </row>
    <row r="50" spans="1:12" ht="12.75" hidden="1" outlineLevel="1">
      <c r="A50" s="53"/>
      <c r="B50" s="58">
        <f t="shared" si="3"/>
      </c>
      <c r="C50" s="63"/>
      <c r="D50" s="60">
        <f>IF(AND($G$23&gt;C49,C50&lt;&gt;""),(IF($G$23&lt;(1+C50),($G$23-(SUM($D$45:D49))),(($G$23-C49)-($G$23-C50)))),IF(AND($G$23&gt;C49,C49&gt;0.001),($G$23-C49),""))</f>
      </c>
      <c r="E50" s="61"/>
      <c r="F50" s="62">
        <f t="shared" si="0"/>
      </c>
      <c r="G50" s="3">
        <f>IF(AND($G$26&gt;H49,H50&lt;&gt;""),(IF($G$26&lt;(1+H50),($G$26-(SUM($G$45:G49))),(($G$26-H49)-($G$26-H50)))),IF(AND($G$26&gt;H49,H49&gt;0.001),($G$26-H49),""))</f>
      </c>
      <c r="H50" s="63"/>
      <c r="I50" s="41">
        <f t="shared" si="1"/>
      </c>
      <c r="J50" s="58">
        <f>IF(AND($G$38&gt;K49,K50&lt;&gt;""),(IF($G$38&lt;(1+K50),($G$38-(SUM($J$45:J49))),(($G$38-K49)-($G$38-K50)))),IF(AND($G$38&gt;K49,K49&gt;0.001),($G$38-K49),""))</f>
      </c>
      <c r="K50" s="63"/>
      <c r="L50" s="41">
        <f t="shared" si="2"/>
      </c>
    </row>
    <row r="51" spans="1:12" ht="12.75" hidden="1" outlineLevel="1">
      <c r="A51" s="53"/>
      <c r="B51" s="58">
        <f t="shared" si="3"/>
      </c>
      <c r="C51" s="63"/>
      <c r="D51" s="60">
        <f>IF(AND($G$23&gt;C50,C51&lt;&gt;""),(IF($G$23&lt;(1+C51),($G$23-(SUM($D$45:D50))),(($G$23-C50)-($G$23-C51)))),IF(AND($G$23&gt;C50,C50&gt;0.001),($G$23-C50),""))</f>
      </c>
      <c r="E51" s="61"/>
      <c r="F51" s="62">
        <f t="shared" si="0"/>
      </c>
      <c r="G51" s="3">
        <f>IF(AND($G$26&gt;H50,H51&lt;&gt;""),(IF($G$26&lt;(1+H51),($G$26-(SUM($G$45:G50))),(($G$26-H50)-($G$26-H51)))),IF(AND($G$26&gt;H50,H50&gt;0.001),($G$26-H50),""))</f>
      </c>
      <c r="H51" s="63"/>
      <c r="I51" s="41">
        <f t="shared" si="1"/>
      </c>
      <c r="J51" s="58">
        <f>IF(AND($G$38&gt;K50,K51&lt;&gt;""),(IF($G$38&lt;(1+K51),($G$38-(SUM($J$45:J50))),(($G$38-K50)-($G$38-K51)))),IF(AND($G$38&gt;K50,K50&gt;0.001),($G$38-K50),""))</f>
      </c>
      <c r="K51" s="63"/>
      <c r="L51" s="41">
        <f t="shared" si="2"/>
      </c>
    </row>
    <row r="52" spans="1:12" ht="12.75" hidden="1" outlineLevel="1">
      <c r="A52" s="53"/>
      <c r="B52" s="58">
        <f t="shared" si="3"/>
      </c>
      <c r="C52" s="64"/>
      <c r="D52" s="60">
        <f>IF(AND($G$23&gt;C51,C52&lt;&gt;""),(IF($G$23&lt;(1+C52),($G$23-(SUM($D$45:D51))),(($G$23-C51)-($G$23-C52)))),IF(AND($G$23&gt;C51,C51&gt;0.001),($G$23-C51),""))</f>
      </c>
      <c r="E52" s="61"/>
      <c r="F52" s="62">
        <f t="shared" si="0"/>
      </c>
      <c r="G52" s="3">
        <f>IF(AND($G$26&gt;H51,H52&lt;&gt;""),(IF($G$26&lt;(1+H52),($G$26-(SUM($G$45:G51))),(($G$26-H51)-($G$26-H52)))),IF(AND($G$26&gt;H51,H51&gt;0.001),($G$26-H51),""))</f>
      </c>
      <c r="H52" s="64"/>
      <c r="I52" s="41">
        <f t="shared" si="1"/>
      </c>
      <c r="J52" s="58">
        <f>IF(AND($G$38&gt;K51,K52&lt;&gt;""),(IF($G$38&lt;(1+K52),($G$38-(SUM($J$45:J51))),(($G$38-K51)-($G$38-K52)))),IF(AND($G$38&gt;K51,K51&gt;0.001),($G$38-K51),""))</f>
      </c>
      <c r="K52" s="64"/>
      <c r="L52" s="41">
        <f t="shared" si="2"/>
      </c>
    </row>
    <row r="53" spans="1:12" ht="12.75" hidden="1" outlineLevel="1">
      <c r="A53" s="53"/>
      <c r="B53" s="58">
        <f t="shared" si="3"/>
      </c>
      <c r="C53" s="64"/>
      <c r="D53" s="60">
        <f>IF(AND($G$23&gt;C52,C53&lt;&gt;""),(IF($G$23&lt;(1+C53),($G$23-(SUM($D$45:D52))),(($G$23-C52)-($G$23-C53)))),IF(AND($G$23&gt;C52,C52&gt;0.001),($G$23-C52),""))</f>
      </c>
      <c r="E53" s="64"/>
      <c r="F53" s="62">
        <f t="shared" si="0"/>
      </c>
      <c r="G53" s="3">
        <f>IF(AND($G$26&gt;H52,H53&lt;&gt;""),(IF($G$26&lt;(1+H53),($G$26-(SUM($G$45:G52))),(($G$26-H52)-($G$26-H53)))),IF(AND($G$26&gt;H52,H52&gt;0.001),($G$26-H52),""))</f>
      </c>
      <c r="H53" s="64"/>
      <c r="I53" s="41">
        <f t="shared" si="1"/>
      </c>
      <c r="J53" s="58">
        <f>IF(AND($G$38&gt;K52,K53&lt;&gt;""),(IF($G$38&lt;(1+K53),($G$38-(SUM($J$45:J52))),(($G$38-K52)-($G$38-K53)))),IF(AND($G$38&gt;K52,K52&gt;0.001),($G$38-K52),""))</f>
      </c>
      <c r="K53" s="64"/>
      <c r="L53" s="41">
        <f t="shared" si="2"/>
      </c>
    </row>
    <row r="54" spans="1:12" ht="12.75" hidden="1" outlineLevel="1">
      <c r="A54" s="53"/>
      <c r="B54" s="58">
        <f t="shared" si="3"/>
      </c>
      <c r="C54" s="64"/>
      <c r="D54" s="60">
        <f>IF(AND($G$23&gt;C53,C54&lt;&gt;""),(IF($G$23&lt;(1+C54),($G$23-(SUM($D$45:D53))),(($G$23-C53)-($G$23-C54)))),IF(AND($G$23&gt;C53,C53&gt;0.001),($G$23-C53),""))</f>
      </c>
      <c r="E54" s="64"/>
      <c r="F54" s="62">
        <f t="shared" si="0"/>
      </c>
      <c r="G54" s="3">
        <f>IF(AND($G$26&gt;H53,H54&lt;&gt;""),(IF($G$26&lt;(1+H54),($G$26-(SUM($G$45:G53))),(($G$26-H53)-($G$26-H54)))),IF(AND($G$26&gt;H53,H53&gt;0.001),($G$26-H53),""))</f>
      </c>
      <c r="H54" s="64"/>
      <c r="I54" s="41">
        <f t="shared" si="1"/>
      </c>
      <c r="J54" s="58">
        <f>IF(AND($G$38&gt;K53,K54&lt;&gt;""),(IF($G$38&lt;(1+K54),($G$38-(SUM($J$45:J53))),(($G$38-K53)-($G$38-K54)))),IF(AND($G$38&gt;K53,K53&gt;0.001),($G$38-K53),""))</f>
      </c>
      <c r="K54" s="64"/>
      <c r="L54" s="41">
        <f t="shared" si="2"/>
      </c>
    </row>
    <row r="55" spans="1:12" ht="12.75" hidden="1" outlineLevel="1">
      <c r="A55" s="53"/>
      <c r="B55" s="58">
        <f t="shared" si="3"/>
      </c>
      <c r="C55" s="64"/>
      <c r="D55" s="60">
        <f>IF(AND($G$23&gt;C54,C55&lt;&gt;""),(IF($G$23&lt;(1+C55),($G$23-(SUM($D$45:D54))),(($G$23-C54)-($G$23-C55)))),IF(AND($G$23&gt;C54,C54&gt;0.001),($G$23-C54),""))</f>
      </c>
      <c r="E55" s="64"/>
      <c r="F55" s="62">
        <f t="shared" si="0"/>
      </c>
      <c r="G55" s="3">
        <f>IF(AND($G$26&gt;H54,H55&lt;&gt;""),(IF($G$26&lt;(1+H55),($G$26-(SUM($G$45:G54))),(($G$26-H54)-($G$26-H55)))),IF(AND($G$26&gt;H54,H54&gt;0.001),($G$26-H54),""))</f>
      </c>
      <c r="H55" s="64"/>
      <c r="I55" s="41">
        <f t="shared" si="1"/>
      </c>
      <c r="J55" s="58">
        <f>IF(AND($G$38&gt;K54,K55&lt;&gt;""),(IF($G$38&lt;(1+K55),($G$38-(SUM($J$45:J54))),(($G$38-K54)-($G$38-K55)))),IF(AND($G$38&gt;K54,K54&gt;0.001),($G$38-K54),""))</f>
      </c>
      <c r="K55" s="64"/>
      <c r="L55" s="41">
        <f t="shared" si="2"/>
      </c>
    </row>
    <row r="56" spans="1:12" ht="13.5" hidden="1" outlineLevel="1" thickBot="1">
      <c r="A56" s="53"/>
      <c r="B56" s="65">
        <f t="shared" si="3"/>
      </c>
      <c r="C56" s="66"/>
      <c r="D56" s="67">
        <f>IF(AND($G$23&gt;C55,C56&lt;&gt;""),(IF($G$23&lt;(1+C56),($G$23-(SUM($D$45:D55))),(($G$23-C55)-($G$23-C56)))),IF(AND($G$23&gt;C55,C55&gt;0.001),($G$23-C55),""))</f>
      </c>
      <c r="E56" s="66"/>
      <c r="F56" s="68">
        <f t="shared" si="0"/>
      </c>
      <c r="G56" s="69">
        <f>IF(AND($G$26&gt;H55,H56&lt;&gt;""),(IF($G$26&lt;(1+H56),($G$26-(SUM($G$45:G55))),(($G$26-H55)-($G$26-H56)))),IF(AND($G$26&gt;H55,H55&gt;0.001),($G$26-H55),""))</f>
      </c>
      <c r="H56" s="66"/>
      <c r="I56" s="70">
        <f t="shared" si="1"/>
      </c>
      <c r="J56" s="65">
        <f>IF(AND($G$38&gt;K55,K56&lt;&gt;""),(IF($G$38&lt;(1+K56),($G$38-(SUM($J$45:J55))),(($G$38-K55)-($G$38-K56)))),IF(AND($G$38&gt;K55,K55&gt;0.001),($G$38-K55),""))</f>
      </c>
      <c r="K56" s="66"/>
      <c r="L56" s="70">
        <f t="shared" si="2"/>
      </c>
    </row>
    <row r="57" spans="1:2" ht="13.5" collapsed="1" thickBot="1">
      <c r="A57" s="53"/>
      <c r="B57" s="32"/>
    </row>
    <row r="58" spans="2:5" ht="13.5" thickBot="1">
      <c r="B58" s="134" t="s">
        <v>38</v>
      </c>
      <c r="C58" s="135"/>
      <c r="D58" s="135"/>
      <c r="E58" s="136"/>
    </row>
    <row r="59" spans="2:5" ht="15.75" customHeight="1" thickBot="1">
      <c r="B59" s="71" t="s">
        <v>39</v>
      </c>
      <c r="C59" s="134" t="s">
        <v>40</v>
      </c>
      <c r="D59" s="135"/>
      <c r="E59" s="136"/>
    </row>
    <row r="60" spans="2:5" ht="13.5" thickBot="1">
      <c r="B60" s="72" t="s">
        <v>41</v>
      </c>
      <c r="C60" s="129" t="s">
        <v>42</v>
      </c>
      <c r="D60" s="130"/>
      <c r="E60" s="131"/>
    </row>
    <row r="61" spans="2:5" ht="13.5" customHeight="1" thickBot="1">
      <c r="B61" s="72" t="s">
        <v>43</v>
      </c>
      <c r="C61" s="129" t="s">
        <v>44</v>
      </c>
      <c r="D61" s="130"/>
      <c r="E61" s="131"/>
    </row>
    <row r="62" spans="2:5" ht="13.5" customHeight="1" thickBot="1">
      <c r="B62" s="72" t="s">
        <v>45</v>
      </c>
      <c r="C62" s="129" t="s">
        <v>46</v>
      </c>
      <c r="D62" s="130"/>
      <c r="E62" s="131"/>
    </row>
    <row r="63" spans="2:5" ht="13.5" customHeight="1" thickBot="1">
      <c r="B63" s="72" t="s">
        <v>47</v>
      </c>
      <c r="C63" s="129" t="s">
        <v>48</v>
      </c>
      <c r="D63" s="130"/>
      <c r="E63" s="131"/>
    </row>
    <row r="64" spans="2:5" ht="13.5" customHeight="1" thickBot="1">
      <c r="B64" s="72" t="s">
        <v>49</v>
      </c>
      <c r="C64" s="129" t="s">
        <v>50</v>
      </c>
      <c r="D64" s="130"/>
      <c r="E64" s="131"/>
    </row>
    <row r="65" spans="2:7" ht="13.5" customHeight="1" thickBot="1">
      <c r="B65" s="72" t="s">
        <v>51</v>
      </c>
      <c r="C65" s="129" t="s">
        <v>52</v>
      </c>
      <c r="D65" s="130"/>
      <c r="E65" s="131"/>
      <c r="F65" s="127"/>
      <c r="G65" s="127"/>
    </row>
    <row r="66" spans="2:7" ht="25.5" customHeight="1" thickBot="1">
      <c r="B66" s="72" t="s">
        <v>53</v>
      </c>
      <c r="C66" s="129" t="s">
        <v>54</v>
      </c>
      <c r="D66" s="132"/>
      <c r="E66" s="133"/>
      <c r="F66" s="127"/>
      <c r="G66" s="127"/>
    </row>
  </sheetData>
  <sheetProtection password="B2B1" sheet="1"/>
  <mergeCells count="11">
    <mergeCell ref="C64:E64"/>
    <mergeCell ref="C65:E65"/>
    <mergeCell ref="C66:E66"/>
    <mergeCell ref="C59:E59"/>
    <mergeCell ref="B58:E58"/>
    <mergeCell ref="B9:H9"/>
    <mergeCell ref="F65:G66"/>
    <mergeCell ref="C60:E60"/>
    <mergeCell ref="C61:E61"/>
    <mergeCell ref="C62:E62"/>
    <mergeCell ref="C63:E63"/>
  </mergeCells>
  <conditionalFormatting sqref="G26">
    <cfRule type="cellIs" priority="1" dxfId="0" operator="greaterThan" stopIfTrue="1">
      <formula>$G$24</formula>
    </cfRule>
  </conditionalFormatting>
  <dataValidations count="1">
    <dataValidation type="whole" operator="greaterThanOrEqual" allowBlank="1" showInputMessage="1" showErrorMessage="1" error="Total # of resources/users must be greater than or equal to 25." sqref="G23">
      <formula1>25</formula1>
    </dataValidation>
  </dataValidations>
  <hyperlinks>
    <hyperlink ref="C7" r:id="rId1" display="http://w3.ibm.com/software/spcn/content/M988125Z12957F96.html"/>
  </hyperlinks>
  <printOptions/>
  <pageMargins left="0.75" right="0.75" top="1" bottom="1" header="0.5" footer="0.5"/>
  <pageSetup fitToHeight="1" fitToWidth="1" horizontalDpi="600" verticalDpi="600" orientation="portrait" scale="89" r:id="rId6"/>
  <drawing r:id="rId5"/>
  <legacyDrawing r:id="rId4"/>
  <oleObjects>
    <oleObject progId="Word.Document.8" shapeId="1630403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showGridLines="0" zoomScalePageLayoutView="0" workbookViewId="0" topLeftCell="A1">
      <selection activeCell="G11" sqref="G11"/>
    </sheetView>
  </sheetViews>
  <sheetFormatPr defaultColWidth="9.140625" defaultRowHeight="12.75"/>
  <cols>
    <col min="1" max="1" width="9.140625" style="81" customWidth="1"/>
    <col min="2" max="2" width="8.00390625" style="82" bestFit="1" customWidth="1"/>
    <col min="3" max="3" width="13.57421875" style="82" customWidth="1"/>
    <col min="4" max="4" width="10.7109375" style="82" customWidth="1"/>
    <col min="5" max="5" width="16.57421875" style="82" customWidth="1"/>
    <col min="6" max="6" width="29.8515625" style="82" customWidth="1"/>
    <col min="7" max="7" width="10.140625" style="82" bestFit="1" customWidth="1"/>
    <col min="8" max="8" width="13.28125" style="82" customWidth="1"/>
    <col min="9" max="9" width="12.140625" style="82" bestFit="1" customWidth="1"/>
    <col min="10" max="10" width="15.57421875" style="82" customWidth="1"/>
    <col min="11" max="11" width="15.8515625" style="82" bestFit="1" customWidth="1"/>
    <col min="12" max="16384" width="9.140625" style="81" customWidth="1"/>
  </cols>
  <sheetData>
    <row r="1" ht="13.5" thickBot="1">
      <c r="H1" s="83"/>
    </row>
    <row r="2" spans="1:12" ht="13.5" thickBot="1">
      <c r="A2" s="82"/>
      <c r="B2" s="138" t="s">
        <v>12</v>
      </c>
      <c r="C2" s="139"/>
      <c r="D2" s="139"/>
      <c r="E2" s="139"/>
      <c r="F2" s="139"/>
      <c r="G2" s="140"/>
      <c r="H2" s="83"/>
      <c r="I2" s="141" t="s">
        <v>28</v>
      </c>
      <c r="J2" s="142"/>
      <c r="K2" s="143"/>
      <c r="L2" s="82"/>
    </row>
    <row r="3" spans="1:12" ht="39" thickBot="1">
      <c r="A3" s="82"/>
      <c r="B3" s="114" t="s">
        <v>33</v>
      </c>
      <c r="C3" s="106" t="s">
        <v>3</v>
      </c>
      <c r="D3" s="107" t="s">
        <v>4</v>
      </c>
      <c r="E3" s="84" t="s">
        <v>90</v>
      </c>
      <c r="F3" s="110" t="s">
        <v>5</v>
      </c>
      <c r="G3" s="84" t="s">
        <v>35</v>
      </c>
      <c r="H3" s="83"/>
      <c r="I3" s="114" t="s">
        <v>91</v>
      </c>
      <c r="J3" s="121"/>
      <c r="K3" s="122" t="s">
        <v>92</v>
      </c>
      <c r="L3" s="82"/>
    </row>
    <row r="4" spans="1:12" ht="12.75">
      <c r="A4" s="82"/>
      <c r="B4" s="115">
        <v>1</v>
      </c>
      <c r="C4" s="104">
        <v>25</v>
      </c>
      <c r="D4" s="108">
        <v>25</v>
      </c>
      <c r="E4" s="85">
        <f>'VUE144_Value Unit Converter'!D45</f>
        <v>0</v>
      </c>
      <c r="F4" s="111">
        <v>1</v>
      </c>
      <c r="G4" s="113">
        <f>'VUE144_Value Unit Converter'!F45</f>
        <v>0</v>
      </c>
      <c r="H4" s="86"/>
      <c r="I4" s="87">
        <f>'VUE144_Value Unit Converter'!J45</f>
        <v>0</v>
      </c>
      <c r="J4" s="88"/>
      <c r="K4" s="113">
        <f>'VUE144_Value Unit Converter'!L45</f>
        <v>0</v>
      </c>
      <c r="L4" s="82"/>
    </row>
    <row r="5" spans="1:12" ht="12.75">
      <c r="A5" s="82"/>
      <c r="B5" s="116">
        <v>2</v>
      </c>
      <c r="C5" s="105">
        <v>26</v>
      </c>
      <c r="D5" s="109">
        <v>100</v>
      </c>
      <c r="E5" s="89">
        <f>'VUE144_Value Unit Converter'!D46</f>
      </c>
      <c r="F5" s="112">
        <v>0.26</v>
      </c>
      <c r="G5" s="89">
        <f>'VUE144_Value Unit Converter'!F46</f>
      </c>
      <c r="H5" s="86"/>
      <c r="I5" s="87">
        <f>'VUE144_Value Unit Converter'!J46</f>
      </c>
      <c r="J5" s="88"/>
      <c r="K5" s="89">
        <f>'VUE144_Value Unit Converter'!L46</f>
      </c>
      <c r="L5" s="82"/>
    </row>
    <row r="6" spans="1:12" ht="12.75">
      <c r="A6" s="82"/>
      <c r="B6" s="115">
        <v>3</v>
      </c>
      <c r="C6" s="104">
        <v>101</v>
      </c>
      <c r="D6" s="108">
        <v>500</v>
      </c>
      <c r="E6" s="89">
        <f>'VUE144_Value Unit Converter'!D47</f>
      </c>
      <c r="F6" s="111">
        <v>0.1</v>
      </c>
      <c r="G6" s="89">
        <f>'VUE144_Value Unit Converter'!F47</f>
      </c>
      <c r="H6" s="86"/>
      <c r="I6" s="87">
        <f>'VUE144_Value Unit Converter'!J47</f>
      </c>
      <c r="J6" s="88"/>
      <c r="K6" s="89">
        <f>'VUE144_Value Unit Converter'!L47</f>
      </c>
      <c r="L6" s="82"/>
    </row>
    <row r="7" spans="1:12" ht="13.5" thickBot="1">
      <c r="A7" s="82"/>
      <c r="B7" s="117">
        <v>4</v>
      </c>
      <c r="C7" s="118">
        <v>501</v>
      </c>
      <c r="D7" s="119" t="s">
        <v>8</v>
      </c>
      <c r="E7" s="91">
        <f>'VUE144_Value Unit Converter'!D48</f>
      </c>
      <c r="F7" s="120">
        <v>0.08</v>
      </c>
      <c r="G7" s="91">
        <f>'VUE144_Value Unit Converter'!F48</f>
      </c>
      <c r="H7" s="90"/>
      <c r="I7" s="92">
        <f>'VUE144_Value Unit Converter'!J48</f>
      </c>
      <c r="J7" s="123"/>
      <c r="K7" s="91">
        <f>'VUE144_Value Unit Converter'!L48</f>
      </c>
      <c r="L7" s="82"/>
    </row>
    <row r="8" spans="1:12" ht="13.5" thickBot="1">
      <c r="A8" s="82"/>
      <c r="C8" s="93"/>
      <c r="H8" s="83"/>
      <c r="L8" s="82"/>
    </row>
    <row r="9" spans="2:11" ht="27.75" customHeight="1" thickBot="1">
      <c r="B9" s="144" t="s">
        <v>93</v>
      </c>
      <c r="C9" s="145"/>
      <c r="D9" s="146"/>
      <c r="E9" s="94">
        <f>SUM(E4:E7)</f>
        <v>0</v>
      </c>
      <c r="F9" s="95" t="s">
        <v>94</v>
      </c>
      <c r="G9" s="96">
        <f>ROUNDUP(SUM(G4:G7),0)</f>
        <v>0</v>
      </c>
      <c r="H9" s="97" t="s">
        <v>95</v>
      </c>
      <c r="I9" s="98">
        <f>SUM(I4:I7)</f>
        <v>0</v>
      </c>
      <c r="J9" s="99" t="s">
        <v>93</v>
      </c>
      <c r="K9" s="96">
        <f>SUM(K4:K7)</f>
        <v>0</v>
      </c>
    </row>
    <row r="10" spans="3:7" ht="16.5" customHeight="1" thickBot="1">
      <c r="C10" s="83"/>
      <c r="F10" s="95" t="s">
        <v>96</v>
      </c>
      <c r="G10" s="100">
        <f>SUM('VUE144_Value Unit Converter'!G45:G56)</f>
        <v>0</v>
      </c>
    </row>
    <row r="11" spans="6:7" ht="18" customHeight="1" thickBot="1">
      <c r="F11" s="101" t="s">
        <v>97</v>
      </c>
      <c r="G11" s="102">
        <f>G9-G10</f>
        <v>0</v>
      </c>
    </row>
    <row r="13" ht="12.75">
      <c r="H13" s="103"/>
    </row>
  </sheetData>
  <sheetProtection password="B2B1" sheet="1" objects="1" scenarios="1"/>
  <mergeCells count="3">
    <mergeCell ref="B2:G2"/>
    <mergeCell ref="I2:K2"/>
    <mergeCell ref="B9:D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Melville T Thorne</dc:creator>
  <cp:keywords/>
  <dc:description/>
  <cp:lastModifiedBy>ADMINIBM</cp:lastModifiedBy>
  <dcterms:created xsi:type="dcterms:W3CDTF">2011-06-28T19:46:42Z</dcterms:created>
  <dcterms:modified xsi:type="dcterms:W3CDTF">2017-01-12T17:47:28Z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