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0740" activeTab="1"/>
  </bookViews>
  <sheets>
    <sheet name="Instructions" sheetId="1" r:id="rId1"/>
    <sheet name="VUE156_Value Unit Converter" sheetId="2" r:id="rId2"/>
    <sheet name="Detailed Calculation" sheetId="3" r:id="rId3"/>
  </sheets>
  <definedNames>
    <definedName name="_xlnm.Print_Area" localSheetId="1">'VUE156_Value Unit Converter'!$B$2:$H$81</definedName>
  </definedNames>
  <calcPr fullCalcOnLoad="1"/>
</workbook>
</file>

<file path=xl/comments2.xml><?xml version="1.0" encoding="utf-8"?>
<comments xmlns="http://schemas.openxmlformats.org/spreadsheetml/2006/main">
  <authors>
    <author>matthewd</author>
    <author>slyork</author>
  </authors>
  <commentList>
    <comment ref="G36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37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39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0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42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44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53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54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4" authorId="1">
      <text>
        <r>
          <rPr>
            <b/>
            <sz val="10"/>
            <rFont val="Tahoma"/>
            <family val="2"/>
          </rPr>
          <t>INPUT: Table number that corresponds to the type of measure you are using.</t>
        </r>
      </text>
    </comment>
    <comment ref="G51" authorId="1">
      <text>
        <r>
          <rPr>
            <b/>
            <sz val="10"/>
            <rFont val="Tahoma"/>
            <family val="2"/>
          </rPr>
          <t>INPUT: Table number that corresponds to the type of measure you are using.</t>
        </r>
      </text>
    </comment>
  </commentList>
</comments>
</file>

<file path=xl/sharedStrings.xml><?xml version="1.0" encoding="utf-8"?>
<sst xmlns="http://schemas.openxmlformats.org/spreadsheetml/2006/main" count="164" uniqueCount="114">
  <si>
    <t xml:space="preserve">Link to VUE for PA Web Page: </t>
  </si>
  <si>
    <t>http://w3-103.ibm.com/software/xl/portal/content?synKey=F342564L34646N24</t>
  </si>
  <si>
    <t xml:space="preserve">Table VUE156 </t>
  </si>
  <si>
    <t>Step 1: Determine the Measure you are using</t>
  </si>
  <si>
    <t>Types of Measures</t>
  </si>
  <si>
    <t>Description</t>
  </si>
  <si>
    <t>Corresponding Table</t>
  </si>
  <si>
    <t>Records</t>
  </si>
  <si>
    <t>A</t>
  </si>
  <si>
    <t>Enterprise Identifiers</t>
  </si>
  <si>
    <t>B</t>
  </si>
  <si>
    <t>Step 2: Apply information from Step 1 to the tables below</t>
  </si>
  <si>
    <t>Volume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</si>
  <si>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</si>
  <si>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</si>
  <si>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</si>
  <si>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</si>
  <si>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</si>
  <si>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 xml:space="preserve">Table A </t>
  </si>
  <si>
    <t>-</t>
  </si>
  <si>
    <t xml:space="preserve">Table B 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</si>
  <si>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</si>
  <si>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</si>
  <si>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</si>
  <si>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</si>
  <si>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(G34, G36, G39), place order for value in BLUE cell (G44)</t>
  </si>
  <si>
    <t xml:space="preserve">Enter table letter determined above: 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</si>
  <si>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</si>
  <si>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</si>
  <si>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</si>
  <si>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</si>
  <si>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</si>
  <si>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</si>
  <si>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</si>
  <si>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</si>
  <si>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</si>
  <si>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</si>
  <si>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</si>
  <si>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</si>
  <si>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</si>
  <si>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</si>
  <si>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</si>
  <si>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</si>
  <si>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</si>
  <si>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</si>
  <si>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</si>
  <si>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</si>
  <si>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</si>
  <si>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</si>
  <si>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</si>
  <si>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</si>
  <si>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</si>
  <si>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</si>
  <si>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</si>
  <si>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</si>
  <si>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</si>
  <si>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</si>
  <si>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</si>
  <si>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</si>
  <si>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</si>
  <si>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</si>
  <si>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</si>
  <si>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</si>
  <si>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</si>
  <si>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</si>
  <si>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</si>
  <si>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</si>
  <si>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</si>
  <si>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</si>
  <si>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</si>
  <si>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</si>
  <si>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</si>
  <si>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</si>
  <si>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</si>
  <si>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</si>
  <si>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</si>
  <si>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</si>
  <si>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</si>
  <si>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</si>
  <si>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</si>
  <si>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</si>
  <si>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</si>
  <si>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</si>
  <si>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</si>
  <si>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</si>
  <si>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</si>
  <si>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</si>
  <si>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</si>
  <si>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</si>
  <si>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</si>
  <si>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</si>
  <si>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</si>
  <si>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</si>
  <si>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</si>
  <si>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</si>
  <si>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</si>
  <si>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</si>
  <si>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</si>
  <si>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</si>
  <si>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</si>
  <si>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</si>
  <si>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TABLE A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</si>
  <si>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</si>
  <si>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</si>
  <si>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</si>
  <si>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</si>
  <si>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</si>
  <si>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</si>
  <si>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</si>
  <si>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</si>
  <si>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TABLE B</t>
  </si>
  <si>
    <t>Determine Total Number of Resources</t>
  </si>
  <si>
    <t xml:space="preserve">  -- Enter (in the white cell) the appropriate table number depending on your desired measure</t>
  </si>
  <si>
    <t xml:space="preserve">You have entered in a wrong value in one or more of the input fields. 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</si>
</sst>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#,##0.000000"/>
    <numFmt numFmtId="182" formatCode="#,##0.0000000"/>
    <numFmt numFmtId="183" formatCode="#,##0.00000000"/>
    <numFmt numFmtId="184" formatCode="0.00000000"/>
    <numFmt numFmtId="185" formatCode="0.000000000"/>
  </numFmts>
  <fonts count="43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color indexed="8"/>
      <name val="Verdana"/>
      <family val="2"/>
    </font>
    <font>
      <b/>
      <sz val="11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4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28" fillId="8" borderId="10" xfId="0" applyFont="1" applyFill="1" applyBorder="1" applyAlignment="1">
      <alignment horizontal="left" vertical="top" wrapText="1"/>
    </xf>
    <xf numFmtId="9" fontId="29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11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8" fillId="8" borderId="13" xfId="0" applyFont="1" applyFill="1" applyBorder="1" applyAlignment="1">
      <alignment horizontal="center" vertical="top" wrapText="1"/>
    </xf>
    <xf numFmtId="0" fontId="28" fillId="21" borderId="13" xfId="0" applyFont="1" applyFill="1" applyBorder="1" applyAlignment="1">
      <alignment horizontal="left" vertical="top" wrapText="1"/>
    </xf>
    <xf numFmtId="0" fontId="29" fillId="0" borderId="14" xfId="0" applyFont="1" applyBorder="1" applyAlignment="1">
      <alignment horizontal="center" vertical="top" wrapText="1"/>
    </xf>
    <xf numFmtId="3" fontId="29" fillId="0" borderId="14" xfId="0" applyNumberFormat="1" applyFont="1" applyBorder="1" applyAlignment="1">
      <alignment horizontal="center" vertical="top" wrapText="1"/>
    </xf>
    <xf numFmtId="0" fontId="29" fillId="21" borderId="14" xfId="0" applyFont="1" applyFill="1" applyBorder="1" applyAlignment="1">
      <alignment vertical="top" wrapText="1"/>
    </xf>
    <xf numFmtId="0" fontId="29" fillId="20" borderId="14" xfId="0" applyFont="1" applyFill="1" applyBorder="1" applyAlignment="1">
      <alignment horizontal="center" vertical="top" wrapText="1"/>
    </xf>
    <xf numFmtId="3" fontId="29" fillId="20" borderId="14" xfId="0" applyNumberFormat="1" applyFont="1" applyFill="1" applyBorder="1" applyAlignment="1">
      <alignment horizontal="center" vertical="top" wrapText="1"/>
    </xf>
    <xf numFmtId="9" fontId="29" fillId="0" borderId="0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24" borderId="14" xfId="0" applyFont="1" applyFill="1" applyBorder="1" applyAlignment="1">
      <alignment horizontal="center" vertical="top" wrapText="1"/>
    </xf>
    <xf numFmtId="3" fontId="29" fillId="24" borderId="14" xfId="0" applyNumberFormat="1" applyFont="1" applyFill="1" applyBorder="1" applyAlignment="1">
      <alignment horizontal="center" vertical="top" wrapText="1"/>
    </xf>
    <xf numFmtId="180" fontId="29" fillId="24" borderId="14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180" fontId="29" fillId="20" borderId="14" xfId="0" applyNumberFormat="1" applyFont="1" applyFill="1" applyBorder="1" applyAlignment="1">
      <alignment horizontal="center" vertical="top" wrapText="1"/>
    </xf>
    <xf numFmtId="0" fontId="0" fillId="0" borderId="0" xfId="0" applyAlignment="1" applyProtection="1" quotePrefix="1">
      <alignment horizontal="left" vertical="center"/>
      <protection/>
    </xf>
    <xf numFmtId="0" fontId="30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 wrapText="1"/>
      <protection/>
    </xf>
    <xf numFmtId="0" fontId="32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 horizontal="left" wrapText="1"/>
      <protection/>
    </xf>
    <xf numFmtId="0" fontId="31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15" xfId="0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left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3" fontId="3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3" fillId="25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 quotePrefix="1">
      <alignment horizontal="center"/>
      <protection/>
    </xf>
    <xf numFmtId="3" fontId="33" fillId="23" borderId="15" xfId="0" applyNumberFormat="1" applyFont="1" applyFill="1" applyBorder="1" applyAlignment="1" applyProtection="1">
      <alignment horizontal="center" vertical="center" wrapText="1"/>
      <protection/>
    </xf>
    <xf numFmtId="3" fontId="34" fillId="23" borderId="15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26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3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5" fillId="0" borderId="20" xfId="0" applyFont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3" fontId="0" fillId="27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81" fontId="0" fillId="27" borderId="0" xfId="0" applyNumberFormat="1" applyFill="1" applyBorder="1" applyAlignment="1" applyProtection="1">
      <alignment horizontal="center" vertical="center" wrapText="1"/>
      <protection/>
    </xf>
    <xf numFmtId="1" fontId="0" fillId="0" borderId="16" xfId="0" applyNumberFormat="1" applyBorder="1" applyAlignment="1" applyProtection="1">
      <alignment horizontal="center" vertical="center" wrapText="1"/>
      <protection/>
    </xf>
    <xf numFmtId="3" fontId="0" fillId="27" borderId="0" xfId="0" applyNumberFormat="1" applyFont="1" applyFill="1" applyBorder="1" applyAlignment="1" applyProtection="1">
      <alignment horizontal="center"/>
      <protection/>
    </xf>
    <xf numFmtId="175" fontId="0" fillId="27" borderId="0" xfId="43" applyNumberFormat="1" applyFill="1" applyBorder="1" applyAlignment="1" applyProtection="1">
      <alignment horizontal="center"/>
      <protection/>
    </xf>
    <xf numFmtId="0" fontId="0" fillId="27" borderId="0" xfId="0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27" borderId="24" xfId="0" applyFill="1" applyBorder="1" applyAlignment="1" applyProtection="1">
      <alignment horizontal="center" vertical="center" wrapText="1"/>
      <protection/>
    </xf>
    <xf numFmtId="1" fontId="0" fillId="0" borderId="24" xfId="0" applyNumberFormat="1" applyBorder="1" applyAlignment="1" applyProtection="1">
      <alignment horizontal="center" vertical="center" wrapText="1"/>
      <protection/>
    </xf>
    <xf numFmtId="1" fontId="0" fillId="0" borderId="25" xfId="0" applyNumberForma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5" fillId="8" borderId="26" xfId="0" applyFont="1" applyFill="1" applyBorder="1" applyAlignment="1" applyProtection="1">
      <alignment horizontal="center" vertical="center" wrapText="1"/>
      <protection/>
    </xf>
    <xf numFmtId="0" fontId="30" fillId="8" borderId="27" xfId="0" applyFont="1" applyFill="1" applyBorder="1" applyAlignment="1">
      <alignment horizontal="center" vertical="top" wrapText="1"/>
    </xf>
    <xf numFmtId="0" fontId="25" fillId="8" borderId="28" xfId="0" applyFont="1" applyFill="1" applyBorder="1" applyAlignment="1" applyProtection="1">
      <alignment horizontal="center" vertical="center" wrapText="1"/>
      <protection/>
    </xf>
    <xf numFmtId="0" fontId="25" fillId="8" borderId="15" xfId="0" applyFont="1" applyFill="1" applyBorder="1" applyAlignment="1" applyProtection="1">
      <alignment horizontal="center" vertical="center" wrapText="1"/>
      <protection/>
    </xf>
    <xf numFmtId="3" fontId="0" fillId="26" borderId="29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20" borderId="0" xfId="43" applyNumberFormat="1" applyFont="1" applyFill="1" applyBorder="1" applyAlignment="1" applyProtection="1">
      <alignment horizontal="center" vertical="center" wrapText="1"/>
      <protection/>
    </xf>
    <xf numFmtId="3" fontId="0" fillId="26" borderId="30" xfId="0" applyNumberFormat="1" applyFont="1" applyFill="1" applyBorder="1" applyAlignment="1">
      <alignment horizontal="center"/>
    </xf>
    <xf numFmtId="3" fontId="0" fillId="26" borderId="31" xfId="0" applyNumberFormat="1" applyFont="1" applyFill="1" applyBorder="1" applyAlignment="1">
      <alignment horizontal="center"/>
    </xf>
    <xf numFmtId="3" fontId="0" fillId="26" borderId="32" xfId="0" applyNumberFormat="1" applyFont="1" applyFill="1" applyBorder="1" applyAlignment="1">
      <alignment horizontal="center"/>
    </xf>
    <xf numFmtId="3" fontId="0" fillId="20" borderId="24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3" fontId="0" fillId="26" borderId="33" xfId="0" applyNumberFormat="1" applyFont="1" applyFill="1" applyBorder="1" applyAlignment="1">
      <alignment horizontal="center" vertical="center"/>
    </xf>
    <xf numFmtId="0" fontId="25" fillId="8" borderId="15" xfId="0" applyFont="1" applyFill="1" applyBorder="1" applyAlignment="1">
      <alignment horizontal="center" vertical="center"/>
    </xf>
    <xf numFmtId="0" fontId="25" fillId="8" borderId="33" xfId="0" applyFont="1" applyFill="1" applyBorder="1" applyAlignment="1">
      <alignment horizontal="center" vertical="center" wrapText="1"/>
    </xf>
    <xf numFmtId="3" fontId="0" fillId="0" borderId="33" xfId="0" applyNumberFormat="1" applyFont="1" applyFill="1" applyBorder="1" applyAlignment="1">
      <alignment horizontal="center" vertical="center"/>
    </xf>
    <xf numFmtId="0" fontId="25" fillId="8" borderId="15" xfId="0" applyFont="1" applyFill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 vertical="center"/>
    </xf>
    <xf numFmtId="0" fontId="25" fillId="8" borderId="17" xfId="0" applyFont="1" applyFill="1" applyBorder="1" applyAlignment="1">
      <alignment horizontal="center" vertical="center"/>
    </xf>
    <xf numFmtId="3" fontId="0" fillId="26" borderId="25" xfId="0" applyNumberFormat="1" applyFont="1" applyFill="1" applyBorder="1" applyAlignment="1">
      <alignment horizontal="center" vertical="center"/>
    </xf>
    <xf numFmtId="0" fontId="25" fillId="8" borderId="34" xfId="0" applyFont="1" applyFill="1" applyBorder="1" applyAlignment="1" applyProtection="1">
      <alignment horizontal="center" vertical="center" wrapText="1"/>
      <protection/>
    </xf>
    <xf numFmtId="0" fontId="25" fillId="8" borderId="35" xfId="0" applyFont="1" applyFill="1" applyBorder="1" applyAlignment="1" applyProtection="1">
      <alignment horizontal="center" vertical="center" wrapText="1"/>
      <protection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0" fontId="41" fillId="0" borderId="36" xfId="0" applyFont="1" applyBorder="1" applyAlignment="1">
      <alignment horizontal="center" vertical="top" wrapText="1"/>
    </xf>
    <xf numFmtId="3" fontId="41" fillId="0" borderId="36" xfId="0" applyNumberFormat="1" applyFont="1" applyBorder="1" applyAlignment="1">
      <alignment horizontal="center" vertical="top" wrapText="1"/>
    </xf>
    <xf numFmtId="3" fontId="41" fillId="20" borderId="36" xfId="0" applyNumberFormat="1" applyFont="1" applyFill="1" applyBorder="1" applyAlignment="1">
      <alignment horizontal="center" vertical="top" wrapText="1"/>
    </xf>
    <xf numFmtId="0" fontId="41" fillId="0" borderId="37" xfId="0" applyFont="1" applyBorder="1" applyAlignment="1">
      <alignment horizontal="center" vertical="top" wrapText="1"/>
    </xf>
    <xf numFmtId="0" fontId="41" fillId="20" borderId="37" xfId="0" applyFont="1" applyFill="1" applyBorder="1" applyAlignment="1">
      <alignment horizontal="center" vertical="top" wrapText="1"/>
    </xf>
    <xf numFmtId="0" fontId="41" fillId="20" borderId="38" xfId="0" applyFont="1" applyFill="1" applyBorder="1" applyAlignment="1">
      <alignment horizontal="center" vertical="top" wrapText="1"/>
    </xf>
    <xf numFmtId="3" fontId="41" fillId="20" borderId="39" xfId="0" applyNumberFormat="1" applyFont="1" applyFill="1" applyBorder="1" applyAlignment="1">
      <alignment horizontal="center" vertical="top" wrapText="1"/>
    </xf>
    <xf numFmtId="3" fontId="41" fillId="0" borderId="40" xfId="0" applyNumberFormat="1" applyFont="1" applyBorder="1" applyAlignment="1">
      <alignment horizontal="center" vertical="top" wrapText="1"/>
    </xf>
    <xf numFmtId="3" fontId="41" fillId="20" borderId="40" xfId="0" applyNumberFormat="1" applyFont="1" applyFill="1" applyBorder="1" applyAlignment="1">
      <alignment horizontal="center" vertical="top" wrapText="1"/>
    </xf>
    <xf numFmtId="0" fontId="41" fillId="20" borderId="41" xfId="0" applyFont="1" applyFill="1" applyBorder="1" applyAlignment="1">
      <alignment horizontal="center" vertical="top" wrapText="1"/>
    </xf>
    <xf numFmtId="0" fontId="41" fillId="0" borderId="42" xfId="0" applyFont="1" applyBorder="1" applyAlignment="1">
      <alignment horizontal="center" vertical="top" wrapText="1"/>
    </xf>
    <xf numFmtId="0" fontId="41" fillId="20" borderId="42" xfId="0" applyFont="1" applyFill="1" applyBorder="1" applyAlignment="1">
      <alignment horizontal="center" vertical="top" wrapText="1"/>
    </xf>
    <xf numFmtId="0" fontId="41" fillId="20" borderId="43" xfId="0" applyFont="1" applyFill="1" applyBorder="1" applyAlignment="1">
      <alignment horizontal="center" vertical="top" wrapText="1"/>
    </xf>
    <xf numFmtId="0" fontId="25" fillId="8" borderId="17" xfId="0" applyFont="1" applyFill="1" applyBorder="1" applyAlignment="1" applyProtection="1">
      <alignment horizontal="center" vertical="center" wrapText="1"/>
      <protection/>
    </xf>
    <xf numFmtId="3" fontId="0" fillId="0" borderId="37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28" fillId="26" borderId="44" xfId="0" applyFont="1" applyFill="1" applyBorder="1" applyAlignment="1">
      <alignment horizontal="center" vertical="top" wrapText="1"/>
    </xf>
    <xf numFmtId="0" fontId="28" fillId="26" borderId="45" xfId="0" applyFont="1" applyFill="1" applyBorder="1" applyAlignment="1">
      <alignment horizontal="center" vertical="top" wrapText="1"/>
    </xf>
    <xf numFmtId="3" fontId="0" fillId="26" borderId="17" xfId="0" applyNumberFormat="1" applyFont="1" applyFill="1" applyBorder="1" applyAlignment="1">
      <alignment horizontal="center"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left" wrapText="1"/>
      <protection/>
    </xf>
    <xf numFmtId="0" fontId="30" fillId="0" borderId="16" xfId="0" applyFont="1" applyBorder="1" applyAlignment="1" applyProtection="1">
      <alignment horizontal="left" wrapText="1"/>
      <protection/>
    </xf>
    <xf numFmtId="0" fontId="28" fillId="8" borderId="46" xfId="0" applyFont="1" applyFill="1" applyBorder="1" applyAlignment="1">
      <alignment horizontal="center" vertical="top" wrapText="1"/>
    </xf>
    <xf numFmtId="0" fontId="28" fillId="8" borderId="33" xfId="0" applyFont="1" applyFill="1" applyBorder="1" applyAlignment="1">
      <alignment horizontal="center" vertical="top" wrapText="1"/>
    </xf>
    <xf numFmtId="0" fontId="29" fillId="0" borderId="46" xfId="0" applyFont="1" applyBorder="1" applyAlignment="1">
      <alignment horizontal="center" vertical="top" wrapText="1"/>
    </xf>
    <xf numFmtId="0" fontId="29" fillId="0" borderId="47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28" fillId="8" borderId="47" xfId="0" applyFont="1" applyFill="1" applyBorder="1" applyAlignment="1">
      <alignment horizontal="center" vertical="top" wrapText="1"/>
    </xf>
    <xf numFmtId="0" fontId="27" fillId="28" borderId="46" xfId="0" applyFont="1" applyFill="1" applyBorder="1" applyAlignment="1">
      <alignment vertical="top" wrapText="1"/>
    </xf>
    <xf numFmtId="0" fontId="27" fillId="28" borderId="48" xfId="0" applyFont="1" applyFill="1" applyBorder="1" applyAlignment="1">
      <alignment vertical="top" wrapText="1"/>
    </xf>
    <xf numFmtId="0" fontId="27" fillId="28" borderId="49" xfId="0" applyFont="1" applyFill="1" applyBorder="1" applyAlignment="1">
      <alignment vertical="top" wrapText="1"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26" fillId="0" borderId="0" xfId="0" applyFont="1" applyAlignment="1">
      <alignment vertical="top" wrapText="1"/>
    </xf>
    <xf numFmtId="0" fontId="28" fillId="26" borderId="11" xfId="0" applyFont="1" applyFill="1" applyBorder="1" applyAlignment="1">
      <alignment horizontal="center" vertical="top" wrapText="1"/>
    </xf>
    <xf numFmtId="0" fontId="27" fillId="28" borderId="24" xfId="0" applyFont="1" applyFill="1" applyBorder="1" applyAlignment="1">
      <alignment vertical="top" wrapText="1"/>
    </xf>
    <xf numFmtId="0" fontId="27" fillId="28" borderId="25" xfId="0" applyFont="1" applyFill="1" applyBorder="1" applyAlignment="1">
      <alignment vertical="top" wrapText="1"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47" xfId="0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 wrapText="1"/>
      <protection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25" fillId="8" borderId="46" xfId="0" applyFont="1" applyFill="1" applyBorder="1" applyAlignment="1">
      <alignment horizontal="center" vertical="center"/>
    </xf>
    <xf numFmtId="0" fontId="25" fillId="8" borderId="47" xfId="0" applyFont="1" applyFill="1" applyBorder="1" applyAlignment="1">
      <alignment horizontal="center" vertical="center"/>
    </xf>
    <xf numFmtId="0" fontId="25" fillId="8" borderId="33" xfId="0" applyFont="1" applyFill="1" applyBorder="1" applyAlignment="1">
      <alignment horizontal="center" vertical="center"/>
    </xf>
    <xf numFmtId="0" fontId="25" fillId="8" borderId="50" xfId="0" applyFont="1" applyFill="1" applyBorder="1" applyAlignment="1">
      <alignment horizontal="center"/>
    </xf>
    <xf numFmtId="0" fontId="25" fillId="8" borderId="48" xfId="0" applyFont="1" applyFill="1" applyBorder="1" applyAlignment="1">
      <alignment horizontal="center"/>
    </xf>
    <xf numFmtId="0" fontId="25" fillId="8" borderId="49" xfId="0" applyFont="1" applyFill="1" applyBorder="1" applyAlignment="1">
      <alignment horizontal="center"/>
    </xf>
    <xf numFmtId="0" fontId="25" fillId="8" borderId="46" xfId="0" applyFont="1" applyFill="1" applyBorder="1" applyAlignment="1">
      <alignment horizontal="center"/>
    </xf>
    <xf numFmtId="0" fontId="25" fillId="8" borderId="47" xfId="0" applyFont="1" applyFill="1" applyBorder="1" applyAlignment="1">
      <alignment horizontal="center"/>
    </xf>
    <xf numFmtId="0" fontId="25" fillId="8" borderId="33" xfId="0" applyFont="1" applyFill="1" applyBorder="1" applyAlignment="1">
      <alignment horizontal="center"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44</xdr:row>
      <xdr:rowOff>47625</xdr:rowOff>
    </xdr:from>
    <xdr:to>
      <xdr:col>6</xdr:col>
      <xdr:colOff>571500</xdr:colOff>
      <xdr:row>45</xdr:row>
      <xdr:rowOff>47625</xdr:rowOff>
    </xdr:to>
    <xdr:sp>
      <xdr:nvSpPr>
        <xdr:cNvPr id="1" name="Line 1"/>
        <xdr:cNvSpPr>
          <a:spLocks/>
        </xdr:cNvSpPr>
      </xdr:nvSpPr>
      <xdr:spPr>
        <a:xfrm>
          <a:off x="4629150" y="86963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-103.ibm.com/software/xl/portal/content?synKey=F342564L34646N24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-103.ibm.com/software/xl/portal/content?synKey=F342564L34646N24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1"/>
  <sheetViews>
    <sheetView showGridLines="0" workbookViewId="0" topLeftCell="A1">
      <selection activeCell="J34" sqref="J34"/>
    </sheetView>
  </sheetViews>
  <sheetFormatPr defaultColWidth="9.140625" defaultRowHeight="12.75"/>
  <cols>
    <col min="1" max="1" width="9.8515625" style="1" customWidth="1"/>
    <col min="2" max="2" width="11.00390625" style="1" customWidth="1"/>
    <col min="3" max="3" width="10.57421875" style="1" customWidth="1"/>
    <col min="4" max="4" width="11.28125" style="1" customWidth="1"/>
    <col min="5" max="5" width="11.7109375" style="1" customWidth="1"/>
    <col min="6" max="6" width="5.7109375" style="1" customWidth="1"/>
    <col min="7" max="7" width="12.7109375" style="1" customWidth="1"/>
    <col min="8" max="8" width="13.57421875" style="1" customWidth="1"/>
    <col min="9" max="16384" width="9.140625" style="1" customWidth="1"/>
  </cols>
  <sheetData>
    <row r="2" spans="2:8" s="2" customFormat="1" ht="12.75" customHeight="1">
      <c r="B2" s="83"/>
      <c r="C2" s="83"/>
      <c r="D2" s="83"/>
      <c r="E2" s="83"/>
      <c r="F2" s="83"/>
      <c r="G2" s="83"/>
      <c r="H2" s="83"/>
    </row>
    <row r="3" spans="1:8" s="2" customFormat="1" ht="12.75">
      <c r="A3" s="5"/>
      <c r="B3" s="83"/>
      <c r="C3" s="83"/>
      <c r="D3" s="83"/>
      <c r="E3" s="83"/>
      <c r="F3" s="83"/>
      <c r="G3" s="83"/>
      <c r="H3" s="83"/>
    </row>
    <row r="4" spans="1:8" s="2" customFormat="1" ht="12.75">
      <c r="A4" s="5"/>
      <c r="B4" s="83"/>
      <c r="C4" s="83"/>
      <c r="D4" s="83"/>
      <c r="E4" s="83"/>
      <c r="F4" s="83"/>
      <c r="G4" s="83"/>
      <c r="H4" s="83"/>
    </row>
    <row r="5" spans="1:8" ht="12.75">
      <c r="A5" s="5"/>
      <c r="B5" s="6"/>
      <c r="C5" s="6"/>
      <c r="D5" s="6"/>
      <c r="E5" s="6"/>
      <c r="F5" s="6"/>
      <c r="G5" s="6"/>
      <c r="H5" s="6"/>
    </row>
    <row r="6" spans="1:8" ht="12.75">
      <c r="A6" s="4"/>
      <c r="B6" s="8" t="s">
        <v>67</v>
      </c>
      <c r="C6" s="4"/>
      <c r="D6" s="4"/>
      <c r="F6" s="4"/>
      <c r="G6" s="4"/>
      <c r="H6" s="4"/>
    </row>
    <row r="7" spans="1:8" ht="12.75">
      <c r="A7" s="4"/>
      <c r="B7" s="8"/>
      <c r="C7" s="9" t="s">
        <v>1</v>
      </c>
      <c r="D7" s="4"/>
      <c r="E7" s="9"/>
      <c r="F7" s="4"/>
      <c r="G7" s="4"/>
      <c r="H7" s="4"/>
    </row>
    <row r="8" spans="1:8" ht="12.75">
      <c r="A8" s="4"/>
      <c r="B8" s="8"/>
      <c r="C8" s="9"/>
      <c r="D8" s="4"/>
      <c r="E8" s="9"/>
      <c r="F8" s="4"/>
      <c r="G8" s="4"/>
      <c r="H8" s="4"/>
    </row>
    <row r="9" ht="12.75" customHeight="1">
      <c r="B9" s="76" t="s">
        <v>21</v>
      </c>
    </row>
    <row r="10" spans="2:8" ht="16.5" customHeight="1">
      <c r="B10" s="76" t="s">
        <v>68</v>
      </c>
      <c r="C10" s="31"/>
      <c r="D10" s="31"/>
      <c r="E10" s="31"/>
      <c r="F10" s="31"/>
      <c r="G10" s="31"/>
      <c r="H10" s="31"/>
    </row>
    <row r="11" spans="2:8" ht="16.5" customHeight="1">
      <c r="B11" s="33"/>
      <c r="C11" s="31"/>
      <c r="D11" s="31"/>
      <c r="E11" s="31"/>
      <c r="F11" s="31"/>
      <c r="G11" s="31"/>
      <c r="H11" s="31"/>
    </row>
    <row r="12" spans="2:8" ht="16.5" customHeight="1">
      <c r="B12" s="77" t="s">
        <v>69</v>
      </c>
      <c r="C12" s="31"/>
      <c r="D12" s="31"/>
      <c r="E12" s="31"/>
      <c r="F12" s="31"/>
      <c r="G12" s="31"/>
      <c r="H12" s="31"/>
    </row>
    <row r="13" spans="2:8" ht="12.75">
      <c r="B13" s="78" t="s">
        <v>70</v>
      </c>
      <c r="C13" s="79"/>
      <c r="D13" s="31"/>
      <c r="E13" s="31"/>
      <c r="F13" s="31"/>
      <c r="G13" s="31"/>
      <c r="H13" s="31"/>
    </row>
    <row r="14" spans="2:8" ht="12.75">
      <c r="B14" s="80" t="s">
        <v>71</v>
      </c>
      <c r="C14" s="79"/>
      <c r="D14" s="31"/>
      <c r="E14" s="31"/>
      <c r="F14" s="31"/>
      <c r="G14" s="31"/>
      <c r="H14" s="31"/>
    </row>
    <row r="15" spans="2:8" ht="12.75">
      <c r="B15" s="78" t="s">
        <v>72</v>
      </c>
      <c r="C15" s="79"/>
      <c r="D15" s="31"/>
      <c r="E15" s="31"/>
      <c r="F15" s="31"/>
      <c r="G15" s="31"/>
      <c r="H15" s="31"/>
    </row>
    <row r="16" spans="2:8" ht="12.75">
      <c r="B16" s="78"/>
      <c r="C16" s="79"/>
      <c r="D16" s="31"/>
      <c r="E16" s="31"/>
      <c r="F16" s="31"/>
      <c r="G16" s="31"/>
      <c r="H16" s="31"/>
    </row>
    <row r="17" spans="2:8" ht="18.75">
      <c r="B17" s="77" t="s">
        <v>73</v>
      </c>
      <c r="C17" s="31"/>
      <c r="D17" s="31"/>
      <c r="E17" s="31"/>
      <c r="F17" s="31"/>
      <c r="G17" s="31"/>
      <c r="H17" s="31"/>
    </row>
    <row r="18" spans="2:8" ht="12.75" customHeight="1">
      <c r="B18" s="77"/>
      <c r="C18" s="31"/>
      <c r="D18" s="31"/>
      <c r="E18" s="31"/>
      <c r="F18" s="31"/>
      <c r="G18" s="31"/>
      <c r="H18" s="31"/>
    </row>
    <row r="19" spans="2:8" ht="18">
      <c r="B19" s="81" t="s">
        <v>111</v>
      </c>
      <c r="C19" s="31"/>
      <c r="D19" s="31"/>
      <c r="E19" s="31"/>
      <c r="F19" s="31"/>
      <c r="G19" s="31"/>
      <c r="H19" s="31"/>
    </row>
    <row r="20" spans="2:8" ht="12.75">
      <c r="B20" s="33" t="s">
        <v>112</v>
      </c>
      <c r="C20" s="31"/>
      <c r="D20" s="31"/>
      <c r="E20" s="31"/>
      <c r="F20" s="31"/>
      <c r="G20" s="31"/>
      <c r="H20" s="31"/>
    </row>
    <row r="21" spans="2:8" ht="12.75" customHeight="1">
      <c r="B21" s="77"/>
      <c r="C21" s="31"/>
      <c r="D21" s="31"/>
      <c r="E21" s="31"/>
      <c r="F21" s="31"/>
      <c r="G21" s="31"/>
      <c r="H21" s="31"/>
    </row>
    <row r="22" spans="2:8" ht="18">
      <c r="B22" s="81" t="s">
        <v>74</v>
      </c>
      <c r="C22" s="31"/>
      <c r="D22" s="31"/>
      <c r="E22" s="31"/>
      <c r="F22" s="31"/>
      <c r="G22" s="31"/>
      <c r="H22" s="31"/>
    </row>
    <row r="23" spans="2:8" ht="15.75">
      <c r="B23" s="82" t="s">
        <v>75</v>
      </c>
      <c r="C23" s="31"/>
      <c r="D23" s="31"/>
      <c r="E23" s="31"/>
      <c r="F23" s="31"/>
      <c r="G23" s="31"/>
      <c r="H23" s="31"/>
    </row>
    <row r="24" spans="1:8" ht="12.75">
      <c r="A24" s="2"/>
      <c r="B24" s="33" t="s">
        <v>76</v>
      </c>
      <c r="C24" s="31"/>
      <c r="D24" s="31"/>
      <c r="E24" s="31"/>
      <c r="F24" s="31"/>
      <c r="G24" s="31"/>
      <c r="H24" s="31"/>
    </row>
    <row r="25" spans="1:8" ht="12.75">
      <c r="A25" s="2"/>
      <c r="B25" s="33" t="s">
        <v>77</v>
      </c>
      <c r="C25" s="31"/>
      <c r="D25" s="31"/>
      <c r="E25" s="31"/>
      <c r="F25" s="31"/>
      <c r="G25" s="31"/>
      <c r="H25" s="31"/>
    </row>
    <row r="26" spans="1:8" ht="15.75">
      <c r="A26" s="2"/>
      <c r="B26" s="82" t="s">
        <v>78</v>
      </c>
      <c r="C26" s="31"/>
      <c r="D26" s="31"/>
      <c r="E26" s="31"/>
      <c r="F26" s="31"/>
      <c r="G26" s="31"/>
      <c r="H26" s="31"/>
    </row>
    <row r="27" spans="1:8" ht="12.75">
      <c r="A27" s="2"/>
      <c r="B27" s="33" t="s">
        <v>79</v>
      </c>
      <c r="C27" s="31"/>
      <c r="D27" s="31"/>
      <c r="E27" s="31"/>
      <c r="F27" s="31"/>
      <c r="G27" s="31"/>
      <c r="H27" s="31"/>
    </row>
    <row r="28" spans="1:8" ht="15.75">
      <c r="A28" s="2"/>
      <c r="B28" s="82" t="s">
        <v>80</v>
      </c>
      <c r="C28" s="31"/>
      <c r="D28" s="31"/>
      <c r="E28" s="31"/>
      <c r="F28" s="31"/>
      <c r="G28" s="31"/>
      <c r="H28" s="31"/>
    </row>
    <row r="29" spans="1:8" ht="12.75">
      <c r="A29" s="2"/>
      <c r="B29" s="33" t="s">
        <v>81</v>
      </c>
      <c r="C29" s="31"/>
      <c r="D29" s="31"/>
      <c r="E29" s="31"/>
      <c r="F29" s="31"/>
      <c r="G29" s="31"/>
      <c r="H29" s="31"/>
    </row>
    <row r="30" spans="1:8" ht="15.75">
      <c r="A30" s="2"/>
      <c r="B30" s="82" t="s">
        <v>82</v>
      </c>
      <c r="C30" s="31"/>
      <c r="D30" s="31"/>
      <c r="E30" s="31"/>
      <c r="F30" s="31"/>
      <c r="G30" s="31"/>
      <c r="H30" s="31"/>
    </row>
    <row r="31" spans="1:8" ht="12.75">
      <c r="A31" s="2"/>
      <c r="B31" s="33" t="s">
        <v>83</v>
      </c>
      <c r="C31" s="31"/>
      <c r="D31" s="31"/>
      <c r="E31" s="31"/>
      <c r="F31" s="31"/>
      <c r="G31" s="31"/>
      <c r="H31" s="31"/>
    </row>
    <row r="32" spans="1:8" ht="12.75">
      <c r="A32" s="2"/>
      <c r="B32" s="33" t="s">
        <v>84</v>
      </c>
      <c r="C32" s="31"/>
      <c r="D32" s="31"/>
      <c r="E32" s="31"/>
      <c r="F32" s="31"/>
      <c r="G32" s="31"/>
      <c r="H32" s="31"/>
    </row>
    <row r="33" spans="1:8" ht="12.75">
      <c r="A33" s="2"/>
      <c r="B33" s="33" t="s">
        <v>85</v>
      </c>
      <c r="C33" s="31"/>
      <c r="D33" s="31"/>
      <c r="E33" s="31"/>
      <c r="F33" s="31"/>
      <c r="G33" s="31"/>
      <c r="H33" s="31"/>
    </row>
    <row r="34" spans="1:8" ht="12.75">
      <c r="A34" s="2"/>
      <c r="B34" s="33"/>
      <c r="C34" s="31"/>
      <c r="D34" s="31"/>
      <c r="E34" s="31"/>
      <c r="F34" s="31"/>
      <c r="G34" s="31"/>
      <c r="H34" s="31"/>
    </row>
    <row r="35" spans="1:8" ht="18">
      <c r="A35" s="2"/>
      <c r="B35" s="81" t="s">
        <v>86</v>
      </c>
      <c r="C35" s="31"/>
      <c r="D35" s="31"/>
      <c r="E35" s="31"/>
      <c r="F35" s="31"/>
      <c r="G35" s="31"/>
      <c r="H35" s="31"/>
    </row>
    <row r="36" spans="1:8" ht="15.75">
      <c r="A36" s="2"/>
      <c r="B36" s="82" t="s">
        <v>75</v>
      </c>
      <c r="C36" s="31"/>
      <c r="D36" s="31"/>
      <c r="E36" s="31"/>
      <c r="F36" s="31"/>
      <c r="G36" s="31"/>
      <c r="H36" s="31"/>
    </row>
    <row r="37" spans="1:8" ht="12.75">
      <c r="A37" s="2"/>
      <c r="B37" s="33" t="s">
        <v>76</v>
      </c>
      <c r="C37" s="31"/>
      <c r="D37" s="31"/>
      <c r="E37" s="31"/>
      <c r="F37" s="31"/>
      <c r="G37" s="31"/>
      <c r="H37" s="31"/>
    </row>
    <row r="38" spans="1:8" ht="12.75">
      <c r="A38" s="2"/>
      <c r="B38" s="33" t="s">
        <v>87</v>
      </c>
      <c r="C38" s="31"/>
      <c r="D38" s="31"/>
      <c r="E38" s="31"/>
      <c r="F38" s="31"/>
      <c r="G38" s="31"/>
      <c r="H38" s="31"/>
    </row>
    <row r="39" spans="1:8" ht="12.75">
      <c r="A39" s="2"/>
      <c r="B39" s="33" t="s">
        <v>77</v>
      </c>
      <c r="C39" s="31"/>
      <c r="D39" s="31"/>
      <c r="E39" s="31"/>
      <c r="F39" s="31"/>
      <c r="G39" s="31"/>
      <c r="H39" s="31"/>
    </row>
    <row r="40" spans="1:8" ht="15.75">
      <c r="A40" s="2" t="s">
        <v>88</v>
      </c>
      <c r="B40" s="82" t="s">
        <v>78</v>
      </c>
      <c r="C40" s="31"/>
      <c r="D40" s="31"/>
      <c r="E40" s="31"/>
      <c r="F40" s="31"/>
      <c r="G40" s="31"/>
      <c r="H40" s="31"/>
    </row>
    <row r="41" spans="1:8" ht="12.75">
      <c r="A41" s="2"/>
      <c r="B41" s="33" t="s">
        <v>89</v>
      </c>
      <c r="C41" s="31"/>
      <c r="D41" s="31"/>
      <c r="E41" s="31"/>
      <c r="F41" s="31"/>
      <c r="G41" s="31"/>
      <c r="H41" s="31"/>
    </row>
    <row r="42" spans="1:8" ht="12.75">
      <c r="A42" s="2"/>
      <c r="B42" s="33" t="s">
        <v>90</v>
      </c>
      <c r="C42" s="31"/>
      <c r="D42" s="31"/>
      <c r="E42" s="31"/>
      <c r="F42" s="31"/>
      <c r="G42" s="31"/>
      <c r="H42" s="31"/>
    </row>
    <row r="43" spans="1:8" ht="12.75">
      <c r="A43" s="2"/>
      <c r="B43" s="33" t="s">
        <v>91</v>
      </c>
      <c r="C43" s="31"/>
      <c r="D43" s="31"/>
      <c r="E43" s="31"/>
      <c r="F43" s="31"/>
      <c r="G43" s="31"/>
      <c r="H43" s="31"/>
    </row>
    <row r="44" spans="1:8" ht="15.75">
      <c r="A44" s="2"/>
      <c r="B44" s="82" t="s">
        <v>80</v>
      </c>
      <c r="C44" s="31"/>
      <c r="D44" s="31"/>
      <c r="E44" s="31"/>
      <c r="F44" s="31"/>
      <c r="G44" s="31"/>
      <c r="H44" s="31"/>
    </row>
    <row r="45" spans="1:8" ht="12.75">
      <c r="A45" s="2"/>
      <c r="B45" s="33" t="s">
        <v>92</v>
      </c>
      <c r="C45" s="31"/>
      <c r="D45" s="31"/>
      <c r="E45" s="31"/>
      <c r="F45" s="31"/>
      <c r="G45" s="31"/>
      <c r="H45" s="31"/>
    </row>
    <row r="46" spans="1:8" ht="12" customHeight="1">
      <c r="A46" s="2"/>
      <c r="B46" s="82" t="s">
        <v>82</v>
      </c>
      <c r="C46" s="31"/>
      <c r="D46" s="31"/>
      <c r="E46" s="31"/>
      <c r="F46" s="31"/>
      <c r="G46" s="31"/>
      <c r="H46" s="31"/>
    </row>
    <row r="47" spans="1:8" ht="12.75">
      <c r="A47" s="2"/>
      <c r="B47" s="33" t="s">
        <v>93</v>
      </c>
      <c r="C47" s="31"/>
      <c r="D47" s="31"/>
      <c r="E47" s="31"/>
      <c r="F47" s="31"/>
      <c r="G47" s="31"/>
      <c r="H47" s="31"/>
    </row>
    <row r="48" spans="1:8" ht="16.5" customHeight="1">
      <c r="A48" s="2"/>
      <c r="B48" s="33" t="s">
        <v>85</v>
      </c>
      <c r="C48" s="36"/>
      <c r="D48" s="36"/>
      <c r="E48" s="36"/>
      <c r="F48" s="37"/>
      <c r="G48" s="36"/>
      <c r="H48" s="36"/>
    </row>
    <row r="49" spans="1:8" ht="16.5" customHeight="1">
      <c r="A49" s="2"/>
      <c r="B49" s="33"/>
      <c r="C49" s="36"/>
      <c r="D49" s="36"/>
      <c r="E49" s="36"/>
      <c r="F49" s="37"/>
      <c r="H49" s="38"/>
    </row>
    <row r="50" ht="18">
      <c r="B50" s="81" t="s">
        <v>41</v>
      </c>
    </row>
    <row r="51" ht="12.75">
      <c r="B51" s="33" t="s">
        <v>94</v>
      </c>
    </row>
    <row r="52" ht="12.75">
      <c r="B52" s="33" t="s">
        <v>90</v>
      </c>
    </row>
    <row r="53" ht="12.75">
      <c r="B53" s="33" t="s">
        <v>95</v>
      </c>
    </row>
    <row r="55" ht="18">
      <c r="B55" s="81" t="s">
        <v>96</v>
      </c>
    </row>
    <row r="56" spans="2:12" ht="12.75">
      <c r="B56" s="134" t="s">
        <v>97</v>
      </c>
      <c r="C56" s="134"/>
      <c r="D56" s="134"/>
      <c r="E56" s="135" t="s">
        <v>98</v>
      </c>
      <c r="F56" s="135"/>
      <c r="G56" s="135"/>
      <c r="H56" s="135"/>
      <c r="I56" s="135"/>
      <c r="J56" s="135"/>
      <c r="K56" s="135"/>
      <c r="L56" s="135"/>
    </row>
    <row r="57" spans="2:14" ht="12.75">
      <c r="B57" s="132" t="e">
        <v>#VALUE!</v>
      </c>
      <c r="C57" s="132"/>
      <c r="D57" s="132"/>
      <c r="E57" s="136" t="s">
        <v>113</v>
      </c>
      <c r="F57" s="136"/>
      <c r="G57" s="136"/>
      <c r="H57" s="136"/>
      <c r="I57" s="136"/>
      <c r="J57" s="136"/>
      <c r="K57" s="136"/>
      <c r="L57" s="136"/>
      <c r="M57" s="136"/>
      <c r="N57" s="136"/>
    </row>
    <row r="58" spans="2:5" ht="12.75">
      <c r="B58" s="84"/>
      <c r="C58" s="84"/>
      <c r="D58" s="84"/>
      <c r="E58" s="33"/>
    </row>
    <row r="59" spans="2:14" ht="12.75">
      <c r="B59" s="132" t="s">
        <v>99</v>
      </c>
      <c r="C59" s="132"/>
      <c r="D59" s="132"/>
      <c r="E59" s="133" t="s">
        <v>100</v>
      </c>
      <c r="F59" s="133"/>
      <c r="G59" s="133"/>
      <c r="H59" s="133"/>
      <c r="I59" s="133"/>
      <c r="J59" s="133"/>
      <c r="K59" s="133"/>
      <c r="L59" s="133"/>
      <c r="M59" s="133"/>
      <c r="N59" s="133"/>
    </row>
    <row r="60" spans="5:14" ht="12.75">
      <c r="E60" s="133"/>
      <c r="F60" s="133"/>
      <c r="G60" s="133"/>
      <c r="H60" s="133"/>
      <c r="I60" s="133"/>
      <c r="J60" s="133"/>
      <c r="K60" s="133"/>
      <c r="L60" s="133"/>
      <c r="M60" s="133"/>
      <c r="N60" s="133"/>
    </row>
    <row r="61" spans="5:14" ht="12.75">
      <c r="E61" s="133"/>
      <c r="F61" s="133"/>
      <c r="G61" s="133"/>
      <c r="H61" s="133"/>
      <c r="I61" s="133"/>
      <c r="J61" s="133"/>
      <c r="K61" s="133"/>
      <c r="L61" s="133"/>
      <c r="M61" s="133"/>
      <c r="N61" s="133"/>
    </row>
  </sheetData>
  <sheetProtection password="B2B1" sheet="1" objects="1" scenarios="1"/>
  <mergeCells count="6">
    <mergeCell ref="B59:D59"/>
    <mergeCell ref="E59:N61"/>
    <mergeCell ref="B56:D56"/>
    <mergeCell ref="E56:L56"/>
    <mergeCell ref="B57:D57"/>
    <mergeCell ref="E57:N57"/>
  </mergeCells>
  <hyperlinks>
    <hyperlink ref="C7" r:id="rId1" display="http://w3-103.ibm.com/software/xl/portal/content?synKey=F342564L34646N24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67301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1"/>
  <sheetViews>
    <sheetView showGridLines="0" tabSelected="1" workbookViewId="0" topLeftCell="A1">
      <selection activeCell="J23" sqref="J23"/>
    </sheetView>
  </sheetViews>
  <sheetFormatPr defaultColWidth="9.140625" defaultRowHeight="12.75" outlineLevelRow="1"/>
  <cols>
    <col min="1" max="1" width="9.8515625" style="1" customWidth="1"/>
    <col min="2" max="2" width="11.00390625" style="1" customWidth="1"/>
    <col min="3" max="4" width="11.28125" style="1" customWidth="1"/>
    <col min="5" max="5" width="11.7109375" style="1" customWidth="1"/>
    <col min="6" max="6" width="5.7109375" style="1" customWidth="1"/>
    <col min="7" max="7" width="17.00390625" style="1" customWidth="1"/>
    <col min="8" max="8" width="13.57421875" style="1" customWidth="1"/>
    <col min="9" max="9" width="14.140625" style="1" customWidth="1"/>
    <col min="10" max="10" width="11.00390625" style="1" customWidth="1"/>
    <col min="11" max="11" width="10.7109375" style="1" customWidth="1"/>
    <col min="12" max="12" width="10.140625" style="1" customWidth="1"/>
    <col min="13" max="13" width="11.00390625" style="1" customWidth="1"/>
    <col min="14" max="14" width="10.7109375" style="1" customWidth="1"/>
    <col min="15" max="15" width="10.28125" style="1" customWidth="1"/>
    <col min="16" max="16" width="10.421875" style="1" customWidth="1"/>
    <col min="17" max="16384" width="9.140625" style="1" customWidth="1"/>
  </cols>
  <sheetData>
    <row r="1" ht="12.75"/>
    <row r="2" spans="2:14" s="2" customFormat="1" ht="12.75" customHeight="1">
      <c r="B2" s="7"/>
      <c r="C2" s="7"/>
      <c r="D2" s="7"/>
      <c r="E2" s="7"/>
      <c r="F2" s="7"/>
      <c r="G2" s="7"/>
      <c r="H2" s="7"/>
      <c r="I2" s="7"/>
      <c r="J2" s="3"/>
      <c r="K2" s="3"/>
      <c r="L2" s="3"/>
      <c r="M2" s="3"/>
      <c r="N2" s="4"/>
    </row>
    <row r="3" spans="1:14" s="2" customFormat="1" ht="12.75">
      <c r="A3" s="5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4"/>
    </row>
    <row r="4" spans="1:14" s="2" customFormat="1" ht="12.75">
      <c r="A4" s="5"/>
      <c r="B4" s="7"/>
      <c r="C4" s="7"/>
      <c r="D4" s="7"/>
      <c r="E4" s="7"/>
      <c r="F4" s="7"/>
      <c r="G4" s="7"/>
      <c r="H4" s="7"/>
      <c r="I4" s="7"/>
      <c r="J4" s="3"/>
      <c r="K4" s="3"/>
      <c r="L4" s="3"/>
      <c r="M4" s="3"/>
      <c r="N4" s="4"/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3"/>
      <c r="K5" s="3"/>
      <c r="L5" s="3"/>
      <c r="M5" s="3"/>
      <c r="N5" s="4"/>
    </row>
    <row r="6" spans="1:14" ht="16.5" customHeight="1">
      <c r="A6" s="4"/>
      <c r="B6" s="8" t="s">
        <v>0</v>
      </c>
      <c r="C6" s="4"/>
      <c r="D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"/>
      <c r="B7" s="8"/>
      <c r="C7" s="9" t="s">
        <v>1</v>
      </c>
      <c r="D7" s="4"/>
      <c r="E7" s="9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4"/>
      <c r="B8" s="8"/>
      <c r="C8" s="9"/>
      <c r="D8" s="4"/>
      <c r="E8" s="9"/>
      <c r="F8" s="4"/>
      <c r="G8" s="4"/>
      <c r="H8" s="4"/>
      <c r="I8" s="4"/>
      <c r="J8" s="4"/>
      <c r="K8" s="4"/>
      <c r="L8" s="4"/>
      <c r="M8" s="4"/>
      <c r="N8" s="4"/>
    </row>
    <row r="9" spans="2:9" ht="12.75" customHeight="1" thickBot="1">
      <c r="B9" s="151" t="s">
        <v>2</v>
      </c>
      <c r="C9" s="151"/>
      <c r="D9" s="151"/>
      <c r="E9" s="151"/>
      <c r="F9" s="151"/>
      <c r="G9" s="151"/>
      <c r="H9" s="151"/>
      <c r="I9" s="10"/>
    </row>
    <row r="10" spans="2:9" ht="15" customHeight="1" thickBot="1">
      <c r="B10" s="145" t="s">
        <v>3</v>
      </c>
      <c r="C10" s="146"/>
      <c r="D10" s="146"/>
      <c r="E10" s="146"/>
      <c r="F10" s="146"/>
      <c r="G10" s="146"/>
      <c r="H10" s="147"/>
      <c r="I10" s="11"/>
    </row>
    <row r="11" spans="2:9" ht="25.5" customHeight="1" thickBot="1">
      <c r="B11" s="12" t="s">
        <v>4</v>
      </c>
      <c r="C11" s="139" t="s">
        <v>5</v>
      </c>
      <c r="D11" s="144"/>
      <c r="E11" s="144"/>
      <c r="F11" s="140"/>
      <c r="G11" s="139" t="s">
        <v>6</v>
      </c>
      <c r="H11" s="140"/>
      <c r="I11" s="13"/>
    </row>
    <row r="12" spans="2:9" ht="13.5" thickBot="1">
      <c r="B12" s="14">
        <v>1</v>
      </c>
      <c r="C12" s="141" t="s">
        <v>7</v>
      </c>
      <c r="D12" s="142"/>
      <c r="E12" s="142"/>
      <c r="F12" s="143"/>
      <c r="G12" s="141" t="s">
        <v>8</v>
      </c>
      <c r="H12" s="143"/>
      <c r="I12" s="13"/>
    </row>
    <row r="13" spans="2:9" ht="13.5" thickBot="1">
      <c r="B13" s="15">
        <v>2</v>
      </c>
      <c r="C13" s="141" t="s">
        <v>9</v>
      </c>
      <c r="D13" s="142"/>
      <c r="E13" s="142"/>
      <c r="F13" s="143"/>
      <c r="G13" s="141" t="s">
        <v>10</v>
      </c>
      <c r="H13" s="143"/>
      <c r="I13" s="13"/>
    </row>
    <row r="14" spans="2:9" ht="14.25" customHeight="1" thickBot="1">
      <c r="B14" s="145" t="s">
        <v>11</v>
      </c>
      <c r="C14" s="153"/>
      <c r="D14" s="153"/>
      <c r="E14" s="153"/>
      <c r="F14" s="153"/>
      <c r="G14" s="153"/>
      <c r="H14" s="154"/>
      <c r="I14" s="13"/>
    </row>
    <row r="15" spans="2:9" ht="51.75" thickBot="1">
      <c r="B15" s="16" t="s">
        <v>12</v>
      </c>
      <c r="C15" s="16" t="s">
        <v>13</v>
      </c>
      <c r="D15" s="16" t="s">
        <v>14</v>
      </c>
      <c r="E15" s="16" t="s">
        <v>15</v>
      </c>
      <c r="F15" s="17"/>
      <c r="G15" s="16" t="s">
        <v>16</v>
      </c>
      <c r="H15" s="16" t="s">
        <v>17</v>
      </c>
      <c r="I15" s="13"/>
    </row>
    <row r="16" spans="2:9" ht="13.5" thickBot="1">
      <c r="B16" s="152" t="s">
        <v>18</v>
      </c>
      <c r="C16" s="129"/>
      <c r="D16" s="129"/>
      <c r="E16" s="129"/>
      <c r="F16" s="129"/>
      <c r="G16" s="129"/>
      <c r="H16" s="130"/>
      <c r="I16" s="13"/>
    </row>
    <row r="17" spans="2:9" ht="13.5" thickBot="1">
      <c r="B17" s="18">
        <v>1</v>
      </c>
      <c r="C17" s="18">
        <v>1</v>
      </c>
      <c r="D17" s="19">
        <v>1000000</v>
      </c>
      <c r="E17" s="18">
        <v>0.000334</v>
      </c>
      <c r="F17" s="20"/>
      <c r="G17" s="18">
        <v>1</v>
      </c>
      <c r="H17" s="18">
        <v>334</v>
      </c>
      <c r="I17" s="13"/>
    </row>
    <row r="18" spans="2:9" ht="13.5" thickBot="1">
      <c r="B18" s="21">
        <v>2</v>
      </c>
      <c r="C18" s="22">
        <v>1000001</v>
      </c>
      <c r="D18" s="22">
        <v>20000000</v>
      </c>
      <c r="E18" s="21">
        <v>1.1E-05</v>
      </c>
      <c r="F18" s="20"/>
      <c r="G18" s="21">
        <v>335</v>
      </c>
      <c r="H18" s="21">
        <v>543</v>
      </c>
      <c r="I18" s="23"/>
    </row>
    <row r="19" spans="2:9" ht="13.5" thickBot="1">
      <c r="B19" s="18">
        <v>3</v>
      </c>
      <c r="C19" s="19">
        <v>20000001</v>
      </c>
      <c r="D19" s="19">
        <v>80000000</v>
      </c>
      <c r="E19" s="18">
        <v>4E-06</v>
      </c>
      <c r="F19" s="20"/>
      <c r="G19" s="18">
        <v>544</v>
      </c>
      <c r="H19" s="18">
        <v>783</v>
      </c>
      <c r="I19" s="23"/>
    </row>
    <row r="20" spans="2:9" ht="13.5" thickBot="1">
      <c r="B20" s="21">
        <v>4</v>
      </c>
      <c r="C20" s="22">
        <v>80000001</v>
      </c>
      <c r="D20" s="21" t="s">
        <v>19</v>
      </c>
      <c r="E20" s="21">
        <v>3E-06</v>
      </c>
      <c r="F20" s="20"/>
      <c r="G20" s="21">
        <v>784</v>
      </c>
      <c r="H20" s="21" t="s">
        <v>19</v>
      </c>
      <c r="I20" s="23"/>
    </row>
    <row r="21" spans="2:9" ht="13.5" thickBot="1">
      <c r="B21" s="152" t="s">
        <v>20</v>
      </c>
      <c r="C21" s="129"/>
      <c r="D21" s="129"/>
      <c r="E21" s="129"/>
      <c r="F21" s="129"/>
      <c r="G21" s="129"/>
      <c r="H21" s="130"/>
      <c r="I21" s="24"/>
    </row>
    <row r="22" spans="2:9" ht="13.5" thickBot="1">
      <c r="B22" s="25">
        <v>1</v>
      </c>
      <c r="C22" s="25">
        <v>1</v>
      </c>
      <c r="D22" s="26">
        <v>400000</v>
      </c>
      <c r="E22" s="27">
        <v>0.000835</v>
      </c>
      <c r="F22" s="20"/>
      <c r="G22" s="25">
        <v>1</v>
      </c>
      <c r="H22" s="25">
        <v>334</v>
      </c>
      <c r="I22" s="28"/>
    </row>
    <row r="23" spans="2:9" ht="13.5" thickBot="1">
      <c r="B23" s="21">
        <v>2</v>
      </c>
      <c r="C23" s="22">
        <v>400001</v>
      </c>
      <c r="D23" s="22">
        <v>8000000</v>
      </c>
      <c r="E23" s="29">
        <v>2.75E-05</v>
      </c>
      <c r="F23" s="20"/>
      <c r="G23" s="21">
        <v>335</v>
      </c>
      <c r="H23" s="21">
        <v>543</v>
      </c>
      <c r="I23" s="23"/>
    </row>
    <row r="24" spans="2:9" ht="13.5" thickBot="1">
      <c r="B24" s="25">
        <v>3</v>
      </c>
      <c r="C24" s="26">
        <v>8000001</v>
      </c>
      <c r="D24" s="26">
        <v>32000000</v>
      </c>
      <c r="E24" s="27">
        <v>1E-05</v>
      </c>
      <c r="F24" s="20"/>
      <c r="G24" s="25">
        <v>544</v>
      </c>
      <c r="H24" s="25">
        <v>783</v>
      </c>
      <c r="I24" s="23"/>
    </row>
    <row r="25" spans="2:9" ht="13.5" thickBot="1">
      <c r="B25" s="21">
        <v>4</v>
      </c>
      <c r="C25" s="22">
        <v>32000001</v>
      </c>
      <c r="D25" s="21" t="s">
        <v>19</v>
      </c>
      <c r="E25" s="29">
        <v>7.5E-06</v>
      </c>
      <c r="F25" s="20"/>
      <c r="G25" s="21">
        <v>784</v>
      </c>
      <c r="H25" s="21" t="s">
        <v>19</v>
      </c>
      <c r="I25" s="23"/>
    </row>
    <row r="26" ht="12.75" customHeight="1"/>
    <row r="27" spans="2:9" ht="16.5" customHeight="1">
      <c r="B27" s="30" t="s">
        <v>21</v>
      </c>
      <c r="C27" s="31"/>
      <c r="D27" s="31"/>
      <c r="E27" s="31"/>
      <c r="F27" s="31"/>
      <c r="G27" s="31"/>
      <c r="H27" s="31"/>
      <c r="I27" s="31"/>
    </row>
    <row r="28" spans="1:10" ht="12" customHeight="1">
      <c r="A28" s="2"/>
      <c r="B28" s="30" t="s">
        <v>22</v>
      </c>
      <c r="C28" s="31"/>
      <c r="D28" s="31"/>
      <c r="E28" s="31"/>
      <c r="F28" s="31"/>
      <c r="G28" s="31"/>
      <c r="H28" s="31"/>
      <c r="I28" s="31"/>
      <c r="J28" s="32"/>
    </row>
    <row r="29" spans="1:10" ht="12" customHeight="1">
      <c r="A29" s="2"/>
      <c r="B29" s="33" t="s">
        <v>23</v>
      </c>
      <c r="C29" s="31"/>
      <c r="D29" s="31"/>
      <c r="E29" s="31"/>
      <c r="F29" s="31"/>
      <c r="G29" s="31"/>
      <c r="H29" s="31"/>
      <c r="I29" s="31"/>
      <c r="J29" s="32"/>
    </row>
    <row r="30" spans="1:10" ht="12" customHeight="1">
      <c r="A30" s="2"/>
      <c r="B30" s="33"/>
      <c r="C30" s="31"/>
      <c r="D30" s="31"/>
      <c r="E30" s="31"/>
      <c r="F30" s="31"/>
      <c r="G30" s="31"/>
      <c r="H30" s="31"/>
      <c r="I30" s="31"/>
      <c r="J30" s="32"/>
    </row>
    <row r="31" spans="1:10" ht="15.75">
      <c r="A31" s="2"/>
      <c r="B31" s="34" t="s">
        <v>24</v>
      </c>
      <c r="C31" s="31"/>
      <c r="D31" s="31"/>
      <c r="E31" s="31"/>
      <c r="F31" s="31"/>
      <c r="G31" s="31"/>
      <c r="H31" s="31"/>
      <c r="I31" s="31"/>
      <c r="J31" s="32"/>
    </row>
    <row r="32" spans="1:10" ht="16.5" customHeight="1">
      <c r="A32" s="2"/>
      <c r="B32" s="35" t="s">
        <v>25</v>
      </c>
      <c r="C32" s="36"/>
      <c r="D32" s="36"/>
      <c r="E32" s="36"/>
      <c r="F32" s="37"/>
      <c r="G32" s="36"/>
      <c r="H32" s="36"/>
      <c r="I32" s="36"/>
      <c r="J32" s="32"/>
    </row>
    <row r="33" spans="1:12" ht="16.5" customHeight="1" thickBot="1">
      <c r="A33" s="2"/>
      <c r="B33" s="36"/>
      <c r="C33" s="36"/>
      <c r="D33" s="36"/>
      <c r="E33" s="36"/>
      <c r="F33" s="37"/>
      <c r="H33" s="38"/>
      <c r="I33" s="38"/>
      <c r="J33" s="39"/>
      <c r="K33" s="40"/>
      <c r="L33"/>
    </row>
    <row r="34" spans="1:12" ht="16.5" customHeight="1" thickBot="1">
      <c r="A34" s="2"/>
      <c r="B34" s="36"/>
      <c r="C34" s="137" t="s">
        <v>26</v>
      </c>
      <c r="D34" s="137"/>
      <c r="E34" s="137"/>
      <c r="F34" s="138"/>
      <c r="G34" s="41"/>
      <c r="H34" s="38"/>
      <c r="I34" s="38"/>
      <c r="J34" s="39"/>
      <c r="K34" s="40"/>
      <c r="L34"/>
    </row>
    <row r="35" spans="1:12" ht="16.5" customHeight="1" thickBot="1">
      <c r="A35" s="2"/>
      <c r="B35" s="36"/>
      <c r="C35" s="36"/>
      <c r="D35" s="36"/>
      <c r="E35" s="36"/>
      <c r="F35" s="37"/>
      <c r="H35" s="38"/>
      <c r="I35" s="38"/>
      <c r="J35" s="39"/>
      <c r="K35" s="40"/>
      <c r="L35"/>
    </row>
    <row r="36" spans="1:12" ht="16.5" customHeight="1" thickBot="1">
      <c r="A36" s="2"/>
      <c r="B36" s="42" t="s">
        <v>27</v>
      </c>
      <c r="C36" s="35" t="s">
        <v>28</v>
      </c>
      <c r="D36" s="35"/>
      <c r="F36" s="43"/>
      <c r="G36" s="44"/>
      <c r="H36" s="35"/>
      <c r="I36" s="36"/>
      <c r="J36" s="32"/>
      <c r="K36"/>
      <c r="L36"/>
    </row>
    <row r="37" spans="1:12" ht="16.5" customHeight="1" thickBot="1">
      <c r="A37" s="2"/>
      <c r="B37" s="36"/>
      <c r="C37" s="35" t="s">
        <v>29</v>
      </c>
      <c r="D37" s="35"/>
      <c r="G37" s="45">
        <f>IF(G34="",0,ROUNDUP(SUM(F60:F71),0))</f>
        <v>0</v>
      </c>
      <c r="H37" s="35"/>
      <c r="I37" s="35"/>
      <c r="J37" s="32"/>
      <c r="K37"/>
      <c r="L37"/>
    </row>
    <row r="38" spans="1:12" ht="16.5" customHeight="1" thickBot="1">
      <c r="A38" s="2"/>
      <c r="B38" s="36"/>
      <c r="C38" s="35"/>
      <c r="D38" s="35"/>
      <c r="E38" s="34" t="s">
        <v>30</v>
      </c>
      <c r="G38" s="46" t="s">
        <v>19</v>
      </c>
      <c r="H38" s="35"/>
      <c r="I38" s="35"/>
      <c r="J38" s="32"/>
      <c r="K38"/>
      <c r="L38"/>
    </row>
    <row r="39" spans="1:12" ht="16.5" customHeight="1" thickBot="1">
      <c r="A39" s="2"/>
      <c r="B39" s="42" t="s">
        <v>31</v>
      </c>
      <c r="C39" s="35" t="s">
        <v>32</v>
      </c>
      <c r="D39" s="35"/>
      <c r="G39" s="44"/>
      <c r="H39" s="35"/>
      <c r="I39" s="35"/>
      <c r="J39" s="32"/>
      <c r="K39"/>
      <c r="L39"/>
    </row>
    <row r="40" spans="1:12" ht="16.5" customHeight="1" thickBot="1">
      <c r="A40" s="2"/>
      <c r="B40" s="36"/>
      <c r="C40" s="35" t="s">
        <v>33</v>
      </c>
      <c r="D40" s="35"/>
      <c r="G40" s="47">
        <f>IF(G39&gt;0.001,SUM(I60:I69),0)</f>
        <v>0</v>
      </c>
      <c r="H40" s="35"/>
      <c r="I40" s="35"/>
      <c r="J40" s="32"/>
      <c r="K40"/>
      <c r="L40"/>
    </row>
    <row r="41" spans="1:12" ht="16.5" thickBot="1">
      <c r="A41" s="2"/>
      <c r="B41" s="36"/>
      <c r="C41" s="35"/>
      <c r="D41" s="35"/>
      <c r="E41" s="34" t="s">
        <v>34</v>
      </c>
      <c r="G41" s="46" t="s">
        <v>35</v>
      </c>
      <c r="H41" s="35"/>
      <c r="I41" s="35"/>
      <c r="J41" s="32"/>
      <c r="K41"/>
      <c r="L41"/>
    </row>
    <row r="42" spans="1:12" ht="16.5" customHeight="1" thickBot="1">
      <c r="A42" s="2"/>
      <c r="B42" s="42" t="s">
        <v>36</v>
      </c>
      <c r="C42" s="35" t="s">
        <v>37</v>
      </c>
      <c r="D42" s="35"/>
      <c r="G42" s="48">
        <f>G36-G40</f>
        <v>0</v>
      </c>
      <c r="H42" s="35"/>
      <c r="I42" s="35"/>
      <c r="J42" s="32"/>
      <c r="K42"/>
      <c r="L42"/>
    </row>
    <row r="43" spans="1:12" ht="15" customHeight="1" thickBot="1">
      <c r="A43" s="2"/>
      <c r="B43" s="42"/>
      <c r="C43" s="35"/>
      <c r="D43" s="35"/>
      <c r="G43" s="49"/>
      <c r="H43" s="35"/>
      <c r="I43" s="35"/>
      <c r="J43" s="32"/>
      <c r="K43"/>
      <c r="L43"/>
    </row>
    <row r="44" spans="1:12" ht="16.5" customHeight="1" thickBot="1">
      <c r="A44" s="2"/>
      <c r="B44" s="42" t="s">
        <v>38</v>
      </c>
      <c r="C44" s="35" t="s">
        <v>39</v>
      </c>
      <c r="D44" s="35"/>
      <c r="G44" s="50">
        <f>G37-G39</f>
        <v>0</v>
      </c>
      <c r="H44" s="35"/>
      <c r="I44" s="35"/>
      <c r="J44" s="32"/>
      <c r="K44"/>
      <c r="L44"/>
    </row>
    <row r="45" spans="1:12" ht="16.5" customHeight="1">
      <c r="A45" s="2"/>
      <c r="B45" s="36"/>
      <c r="C45" s="35"/>
      <c r="D45" s="35"/>
      <c r="E45" s="35"/>
      <c r="G45" s="35"/>
      <c r="H45" s="35"/>
      <c r="I45" s="35"/>
      <c r="J45" s="32"/>
      <c r="K45"/>
      <c r="L45"/>
    </row>
    <row r="46" spans="1:12" ht="18.75" customHeight="1">
      <c r="A46" s="2"/>
      <c r="B46" s="36"/>
      <c r="C46" s="35"/>
      <c r="D46" s="35"/>
      <c r="E46" s="35"/>
      <c r="G46" s="51" t="s">
        <v>40</v>
      </c>
      <c r="H46" s="35"/>
      <c r="I46" s="35"/>
      <c r="J46" s="32"/>
      <c r="K46"/>
      <c r="L46"/>
    </row>
    <row r="47" spans="1:12" ht="18.75" customHeight="1">
      <c r="A47" s="2"/>
      <c r="C47" s="35"/>
      <c r="D47" s="35"/>
      <c r="E47" s="35"/>
      <c r="G47" s="52">
        <f>IF(G44&lt;0,"****   STOP, Fix input in red shaded cell above (G39)****","")</f>
      </c>
      <c r="H47" s="35"/>
      <c r="I47" s="35"/>
      <c r="J47" s="32"/>
      <c r="K47"/>
      <c r="L47"/>
    </row>
    <row r="48" spans="1:12" ht="18.75" customHeight="1">
      <c r="A48" s="2"/>
      <c r="B48" s="34" t="s">
        <v>41</v>
      </c>
      <c r="C48" s="35"/>
      <c r="D48" s="35"/>
      <c r="E48" s="35"/>
      <c r="G48" s="52"/>
      <c r="H48" s="35"/>
      <c r="I48" s="35"/>
      <c r="J48" s="32"/>
      <c r="K48"/>
      <c r="L48"/>
    </row>
    <row r="49" spans="1:12" ht="18.75" customHeight="1">
      <c r="A49" s="2"/>
      <c r="B49" s="35" t="s">
        <v>42</v>
      </c>
      <c r="C49" s="35"/>
      <c r="D49" s="35"/>
      <c r="E49" s="35"/>
      <c r="G49" s="52"/>
      <c r="H49" s="35"/>
      <c r="I49" s="35"/>
      <c r="J49" s="32"/>
      <c r="K49"/>
      <c r="L49"/>
    </row>
    <row r="50" spans="1:12" ht="17.25" thickBot="1">
      <c r="A50" s="2"/>
      <c r="B50" s="35"/>
      <c r="C50" s="35"/>
      <c r="D50" s="35"/>
      <c r="E50" s="35"/>
      <c r="G50" s="52"/>
      <c r="H50" s="35"/>
      <c r="I50" s="35"/>
      <c r="J50" s="32"/>
      <c r="K50"/>
      <c r="L50"/>
    </row>
    <row r="51" spans="1:12" ht="16.5" thickBot="1">
      <c r="A51" s="2"/>
      <c r="B51" s="35"/>
      <c r="C51" s="137" t="s">
        <v>26</v>
      </c>
      <c r="D51" s="137"/>
      <c r="E51" s="137"/>
      <c r="F51" s="138"/>
      <c r="G51" s="41"/>
      <c r="H51" s="35"/>
      <c r="I51" s="35"/>
      <c r="J51" s="32"/>
      <c r="K51"/>
      <c r="L51"/>
    </row>
    <row r="52" spans="1:12" ht="17.25" thickBot="1">
      <c r="A52" s="2"/>
      <c r="B52" s="35"/>
      <c r="C52" s="35"/>
      <c r="D52" s="35"/>
      <c r="E52" s="35"/>
      <c r="G52" s="52">
        <f>IF(AND(G51&lt;&gt;"",G51&lt;&gt;"A",G51&lt;&gt;"B"),"#VALUE","")</f>
      </c>
      <c r="H52" s="35"/>
      <c r="I52" s="35"/>
      <c r="J52" s="32"/>
      <c r="K52"/>
      <c r="L52"/>
    </row>
    <row r="53" spans="1:12" ht="18.75" customHeight="1" thickBot="1">
      <c r="A53" s="2"/>
      <c r="B53" s="35"/>
      <c r="C53" s="35" t="s">
        <v>43</v>
      </c>
      <c r="D53" s="35"/>
      <c r="E53" s="35"/>
      <c r="G53" s="44"/>
      <c r="H53" s="35"/>
      <c r="I53" s="35"/>
      <c r="J53" s="32"/>
      <c r="K53"/>
      <c r="L53"/>
    </row>
    <row r="54" spans="1:12" ht="17.25" customHeight="1" thickBot="1">
      <c r="A54" s="2"/>
      <c r="B54" s="35"/>
      <c r="C54" s="35" t="s">
        <v>44</v>
      </c>
      <c r="D54" s="35"/>
      <c r="E54" s="35"/>
      <c r="F54" s="53"/>
      <c r="G54" s="47">
        <f>IF(G53&gt;0.001,SUM(L60:L71),0)</f>
        <v>0</v>
      </c>
      <c r="H54" s="35"/>
      <c r="I54" s="35"/>
      <c r="J54" s="32"/>
      <c r="K54"/>
      <c r="L54"/>
    </row>
    <row r="55" spans="1:12" ht="17.25" customHeight="1">
      <c r="A55" s="2"/>
      <c r="B55" s="35"/>
      <c r="C55" s="35"/>
      <c r="D55" s="35"/>
      <c r="E55" s="35"/>
      <c r="F55" s="53"/>
      <c r="G55" s="54"/>
      <c r="H55" s="35"/>
      <c r="I55" s="35"/>
      <c r="J55" s="32"/>
      <c r="K55"/>
      <c r="L55"/>
    </row>
    <row r="56" spans="1:10" ht="16.5" customHeight="1">
      <c r="A56" s="2"/>
      <c r="B56" s="35" t="s">
        <v>45</v>
      </c>
      <c r="C56" s="36"/>
      <c r="D56" s="36"/>
      <c r="E56" s="36"/>
      <c r="F56" s="36"/>
      <c r="G56" s="36"/>
      <c r="H56" s="36"/>
      <c r="I56" s="36"/>
      <c r="J56" s="32"/>
    </row>
    <row r="57" spans="1:7" ht="15" customHeight="1" hidden="1" outlineLevel="1">
      <c r="A57" s="55"/>
      <c r="E57" s="32"/>
      <c r="F57" s="32"/>
      <c r="G57" s="32"/>
    </row>
    <row r="58" spans="1:17" ht="18" customHeight="1" hidden="1" outlineLevel="1" thickBot="1">
      <c r="A58" s="55"/>
      <c r="E58" s="32"/>
      <c r="F58" s="32"/>
      <c r="G58" s="32"/>
      <c r="N58" s="32"/>
      <c r="O58" s="32"/>
      <c r="P58" s="32"/>
      <c r="Q58" s="32"/>
    </row>
    <row r="59" spans="1:13" ht="39" hidden="1" outlineLevel="1" thickBot="1">
      <c r="A59" s="55"/>
      <c r="B59" s="56" t="s">
        <v>12</v>
      </c>
      <c r="C59" s="57" t="s">
        <v>14</v>
      </c>
      <c r="D59" s="57" t="s">
        <v>46</v>
      </c>
      <c r="E59" s="58" t="s">
        <v>15</v>
      </c>
      <c r="F59" s="59" t="s">
        <v>47</v>
      </c>
      <c r="G59" s="58" t="s">
        <v>48</v>
      </c>
      <c r="H59" s="58" t="s">
        <v>49</v>
      </c>
      <c r="I59" s="59" t="s">
        <v>50</v>
      </c>
      <c r="J59" s="56" t="s">
        <v>48</v>
      </c>
      <c r="K59" s="58" t="s">
        <v>49</v>
      </c>
      <c r="L59" s="59" t="s">
        <v>50</v>
      </c>
      <c r="M59" s="58" t="s">
        <v>15</v>
      </c>
    </row>
    <row r="60" spans="1:13" ht="13.5" hidden="1" outlineLevel="1" thickTop="1">
      <c r="A60" s="55"/>
      <c r="B60" s="60">
        <v>1</v>
      </c>
      <c r="C60" s="61">
        <f>IF($G$34="A",D17,IF($G$34="B",D22,""))</f>
      </c>
      <c r="D60" s="62">
        <f>IF(G36&gt;C60,C60,G36)</f>
        <v>0</v>
      </c>
      <c r="E60" s="63">
        <f>IF($G$34="A",E17,IF($G$34="B",E22,""))</f>
      </c>
      <c r="F60" s="64" t="e">
        <f aca="true" t="shared" si="0" ref="F60:F71">IF(D60="","",(D60*E60))</f>
        <v>#VALUE!</v>
      </c>
      <c r="G60" s="2">
        <f>IF(G39&gt;H60,H60,G39)</f>
        <v>0</v>
      </c>
      <c r="H60" s="61">
        <f>IF($G$34="A",H17,IF($G$34="B",H22,""))</f>
      </c>
      <c r="I60" s="43" t="e">
        <f aca="true" t="shared" si="1" ref="I60:I71">IF(G60="","",(G60/E60))</f>
        <v>#VALUE!</v>
      </c>
      <c r="J60" s="60">
        <f>IF(G53&gt;K60,K60,G53)</f>
        <v>0</v>
      </c>
      <c r="K60" s="61">
        <f>IF($G$51="A",H17,IF($G$51="B",H22,""))</f>
      </c>
      <c r="L60" s="43" t="e">
        <f>IF(J60="","",(J60/M60))</f>
        <v>#VALUE!</v>
      </c>
      <c r="M60" s="63">
        <f>IF($G$51="A",E17,IF($G$51="B",E22,""))</f>
      </c>
    </row>
    <row r="61" spans="1:13" ht="12.75" hidden="1" outlineLevel="1">
      <c r="A61" s="55"/>
      <c r="B61" s="60">
        <f aca="true" t="shared" si="2" ref="B61:B71">IF(E61&lt;&gt;"",B60+1,"")</f>
      </c>
      <c r="C61" s="61">
        <f>IF($G$34="A",D18,IF($G$34="B",D23,""))</f>
      </c>
      <c r="D61" s="62">
        <f>IF(AND($G$36&gt;C60,C61&lt;&gt;""),(IF($G$36&lt;(1+C61),($G$36-(SUM($D$60:D60))),(($G$36-C60)-($G$36-C61)))),IF(AND($G$36&gt;C60,C60&gt;0.001),($G$36-C60),""))</f>
      </c>
      <c r="E61" s="63">
        <f>IF($G$34="A",E18,IF($G$34="B",E23,""))</f>
      </c>
      <c r="F61" s="64">
        <f t="shared" si="0"/>
      </c>
      <c r="G61" s="2">
        <f>IF(AND($G$39&gt;H60,H61&lt;&gt;""),(IF($G$39&lt;(1+H61),($G$39-(SUM($G$60:G60))),(($G$39-H60)-($G$39-H61)))),IF(AND($G$39&gt;H60,H60&gt;0.001),($G$39-H60),""))</f>
      </c>
      <c r="H61" s="61">
        <f>IF($G$34="A",H18,IF($G$34="B",H23,""))</f>
      </c>
      <c r="I61" s="43">
        <f t="shared" si="1"/>
      </c>
      <c r="J61" s="60">
        <f>IF(AND($G$53&gt;K60,K61&lt;&gt;""),(IF($G$53&lt;(1+K61),($G$53-(SUM($J$60:J60))),(($G$53-K60)-($G$53-K61)))),IF(AND($G$53&gt;K60,K60&gt;0.001),($G$53-K60),""))</f>
      </c>
      <c r="K61" s="61">
        <f>IF($G$51="A",H18,IF($G$51="B",H23,""))</f>
      </c>
      <c r="L61" s="43">
        <f aca="true" t="shared" si="3" ref="L61:L71">IF(J61="","",(J61/M61))</f>
      </c>
      <c r="M61" s="63">
        <f>IF($G$51="A",E18,IF($G$51="B",E23,""))</f>
      </c>
    </row>
    <row r="62" spans="1:13" ht="12.75" hidden="1" outlineLevel="1">
      <c r="A62" s="55"/>
      <c r="B62" s="60">
        <f t="shared" si="2"/>
      </c>
      <c r="C62" s="61">
        <f>IF($G$34="A",D19,IF($G$34="B",D24,""))</f>
      </c>
      <c r="D62" s="62">
        <f>IF(AND($G$36&gt;C61,C62&lt;&gt;""),(IF($G$36&lt;(1+C62),($G$36-(SUM($D$60:D61))),(($G$36-C61)-($G$36-C62)))),IF(AND($G$36&gt;C61,C61&gt;0.001),($G$36-C61),""))</f>
      </c>
      <c r="E62" s="63">
        <f>IF($G$34="A",E19,IF($G$34="B",E24,""))</f>
      </c>
      <c r="F62" s="64">
        <f t="shared" si="0"/>
      </c>
      <c r="G62" s="2">
        <f>IF(AND($G$39&gt;H61,H62&lt;&gt;""),(IF($G$39&lt;(1+H62),($G$39-(SUM($G$60:G61))),(($G$39-H61)-($G$39-H62)))),IF(AND($G$39&gt;H61,H61&gt;0.001),($G$39-H61),""))</f>
      </c>
      <c r="H62" s="61">
        <f>IF($G$34="A",H19,IF($G$34="B",H24,""))</f>
      </c>
      <c r="I62" s="43">
        <f t="shared" si="1"/>
      </c>
      <c r="J62" s="60">
        <f>IF(AND($G$53&gt;K61,K62&lt;&gt;""),(IF($G$53&lt;(1+K62),($G$53-(SUM($J$60:J61))),(($G$53-K61)-($G$53-K62)))),IF(AND($G$53&gt;K61,K61&gt;0.001),($G$53-K61),""))</f>
      </c>
      <c r="K62" s="61">
        <f>IF($G$51="A",H19,IF($G$51="B",H24,""))</f>
      </c>
      <c r="L62" s="43">
        <f t="shared" si="3"/>
      </c>
      <c r="M62" s="63">
        <f>IF($G$51="A",E19,IF($G$51="B",E24,""))</f>
      </c>
    </row>
    <row r="63" spans="1:13" ht="12.75" customHeight="1" hidden="1" outlineLevel="1">
      <c r="A63" s="55"/>
      <c r="B63" s="60">
        <f t="shared" si="2"/>
      </c>
      <c r="C63" s="61"/>
      <c r="D63" s="62">
        <f>IF(AND($G$36&gt;C62,C63&lt;&gt;""),(IF($G$36&lt;(1+C63),($G$36-(SUM($D$60:D62))),(($G$36-C62)-($G$36-C63)))),IF(AND($G$36&gt;C62,C62&gt;0.001),($G$36-C62),""))</f>
      </c>
      <c r="E63" s="63">
        <f>IF($G$34="A",E20,IF($G$34="B",E25,""))</f>
      </c>
      <c r="F63" s="64">
        <f t="shared" si="0"/>
      </c>
      <c r="G63" s="2">
        <f>IF(AND($G$39&gt;H62,H63&lt;&gt;""),(IF($G$39&lt;(1+H63),($G$39-(SUM($G$60:G62))),(($G$39-H62)-($G$39-H63)))),IF(AND($G$39&gt;H62,H62&gt;0.001),($G$39-H62),""))</f>
      </c>
      <c r="H63" s="61"/>
      <c r="I63" s="43">
        <f t="shared" si="1"/>
      </c>
      <c r="J63" s="60">
        <f>IF(AND($G$53&gt;K62,K63&lt;&gt;""),(IF($G$53&lt;(1+K63),($G$53-(SUM($J$60:J62))),(($G$53-K62)-($G$53-K63)))),IF(AND($G$53&gt;K62,K62&gt;0.001),($G$53-K62),""))</f>
      </c>
      <c r="K63" s="61"/>
      <c r="L63" s="43">
        <f t="shared" si="3"/>
      </c>
      <c r="M63" s="63">
        <f>IF($G$51="A",E20,IF($G$51="B",E25,""))</f>
      </c>
    </row>
    <row r="64" spans="1:13" ht="12.75" hidden="1" outlineLevel="1">
      <c r="A64" s="55"/>
      <c r="B64" s="60">
        <f t="shared" si="2"/>
      </c>
      <c r="C64" s="61"/>
      <c r="D64" s="62">
        <f>IF(AND($G$36&gt;C63,C64&lt;&gt;""),(IF($G$36&lt;(1+C64),($G$36-(SUM($D$60:D63))),(($G$36-C63)-($G$36-C64)))),IF(AND($G$36&gt;C63,C63&gt;0.001),($G$36-C63),""))</f>
      </c>
      <c r="E64" s="61"/>
      <c r="F64" s="64">
        <f t="shared" si="0"/>
      </c>
      <c r="G64" s="2">
        <f>IF(AND($G$39&gt;H63,H64&lt;&gt;""),(IF($G$39&lt;(1+H64),($G$39-(SUM($G$60:G63))),(($G$39-H63)-($G$39-H64)))),IF(AND($G$39&gt;H63,H63&gt;0.001),($G$39-H63),""))</f>
      </c>
      <c r="H64" s="65"/>
      <c r="I64" s="43">
        <f t="shared" si="1"/>
      </c>
      <c r="J64" s="60">
        <f>IF(AND($G$53&gt;K63,K64&lt;&gt;""),(IF($G$53&lt;(1+K64),($G$53-(SUM($J$60:J63))),(($G$53-K63)-($G$53-K64)))),IF(AND($G$53&gt;K63,K63&gt;0.001),($G$53-K63),""))</f>
      </c>
      <c r="K64" s="65"/>
      <c r="L64" s="43">
        <f t="shared" si="3"/>
      </c>
      <c r="M64" s="61"/>
    </row>
    <row r="65" spans="1:13" ht="12.75" hidden="1" outlineLevel="1">
      <c r="A65" s="55"/>
      <c r="B65" s="60">
        <f t="shared" si="2"/>
      </c>
      <c r="C65" s="65"/>
      <c r="D65" s="62">
        <f>IF(AND($G$36&gt;C64,C65&lt;&gt;""),(IF($G$36&lt;(1+C65),($G$36-(SUM($D$60:D64))),(($G$36-C64)-($G$36-C65)))),IF(AND($G$36&gt;C64,C64&gt;0.001),($G$36-C64),""))</f>
      </c>
      <c r="E65" s="66"/>
      <c r="F65" s="64">
        <f t="shared" si="0"/>
      </c>
      <c r="G65" s="2">
        <f>IF(AND($G$39&gt;H64,H65&lt;&gt;""),(IF($G$39&lt;(1+H65),($G$39-(SUM($G$60:G64))),(($G$39-H64)-($G$39-H65)))),IF(AND($G$39&gt;H64,H64&gt;0.001),($G$39-H64),""))</f>
      </c>
      <c r="H65" s="65"/>
      <c r="I65" s="43">
        <f t="shared" si="1"/>
      </c>
      <c r="J65" s="60">
        <f>IF(AND($G$53&gt;K64,K65&lt;&gt;""),(IF($G$53&lt;(1+K65),($G$53-(SUM($J$60:J64))),(($G$53-K64)-($G$53-K65)))),IF(AND($G$53&gt;K64,K64&gt;0.001),($G$53-K64),""))</f>
      </c>
      <c r="K65" s="65"/>
      <c r="L65" s="43">
        <f t="shared" si="3"/>
      </c>
      <c r="M65" s="66"/>
    </row>
    <row r="66" spans="1:13" ht="12.75" hidden="1" outlineLevel="1">
      <c r="A66" s="55"/>
      <c r="B66" s="60">
        <f t="shared" si="2"/>
      </c>
      <c r="C66" s="65"/>
      <c r="D66" s="62">
        <f>IF(AND($G$36&gt;C65,C66&lt;&gt;""),(IF($G$36&lt;(1+C66),($G$36-(SUM($D$60:D65))),(($G$36-C65)-($G$36-C66)))),IF(AND($G$36&gt;C65,C65&gt;0.001),($G$36-C65),""))</f>
      </c>
      <c r="E66" s="66"/>
      <c r="F66" s="64">
        <f t="shared" si="0"/>
      </c>
      <c r="G66" s="2">
        <f>IF(AND($G$39&gt;H65,H66&lt;&gt;""),(IF($G$39&lt;(1+H66),($G$39-(SUM($G$60:G65))),(($G$39-H65)-($G$39-H66)))),IF(AND($G$39&gt;H65,H65&gt;0.001),($G$39-H65),""))</f>
      </c>
      <c r="H66" s="65"/>
      <c r="I66" s="43">
        <f t="shared" si="1"/>
      </c>
      <c r="J66" s="60">
        <f>IF(AND($G$53&gt;K65,K66&lt;&gt;""),(IF($G$53&lt;(1+K66),($G$53-(SUM($J$60:J65))),(($G$53-K65)-($G$53-K66)))),IF(AND($G$53&gt;K65,K65&gt;0.001),($G$53-K65),""))</f>
      </c>
      <c r="K66" s="65"/>
      <c r="L66" s="43">
        <f t="shared" si="3"/>
      </c>
      <c r="M66" s="66"/>
    </row>
    <row r="67" spans="1:13" ht="12.75" hidden="1" outlineLevel="1">
      <c r="A67" s="55"/>
      <c r="B67" s="60">
        <f t="shared" si="2"/>
      </c>
      <c r="C67" s="67"/>
      <c r="D67" s="62">
        <f>IF(AND($G$36&gt;C66,C67&lt;&gt;""),(IF($G$36&lt;(1+C67),($G$36-(SUM($D$60:D66))),(($G$36-C66)-($G$36-C67)))),IF(AND($G$36&gt;C66,C66&gt;0.001),($G$36-C66),""))</f>
      </c>
      <c r="E67" s="66"/>
      <c r="F67" s="64">
        <f t="shared" si="0"/>
      </c>
      <c r="G67" s="2">
        <f>IF(AND($G$39&gt;H66,H67&lt;&gt;""),(IF($G$39&lt;(1+H67),($G$39-(SUM($G$60:G66))),(($G$39-H66)-($G$39-H67)))),IF(AND($G$39&gt;H66,H66&gt;0.001),($G$39-H66),""))</f>
      </c>
      <c r="H67" s="67"/>
      <c r="I67" s="43">
        <f t="shared" si="1"/>
      </c>
      <c r="J67" s="60">
        <f>IF(AND($G$53&gt;K66,K67&lt;&gt;""),(IF($G$53&lt;(1+K67),($G$53-(SUM($J$60:J66))),(($G$53-K66)-($G$53-K67)))),IF(AND($G$53&gt;K66,K66&gt;0.001),($G$53-K66),""))</f>
      </c>
      <c r="K67" s="67"/>
      <c r="L67" s="43">
        <f t="shared" si="3"/>
      </c>
      <c r="M67" s="66"/>
    </row>
    <row r="68" spans="1:13" ht="12.75" hidden="1" outlineLevel="1">
      <c r="A68" s="55"/>
      <c r="B68" s="60">
        <f t="shared" si="2"/>
      </c>
      <c r="C68" s="67"/>
      <c r="D68" s="62">
        <f>IF(AND($G$36&gt;C67,C68&lt;&gt;""),(IF($G$36&lt;(1+C68),($G$36-(SUM($D$60:D67))),(($G$36-C67)-($G$36-C68)))),IF(AND($G$36&gt;C67,C67&gt;0.001),($G$36-C67),""))</f>
      </c>
      <c r="E68" s="67"/>
      <c r="F68" s="64">
        <f t="shared" si="0"/>
      </c>
      <c r="G68" s="2">
        <f>IF(AND($G$39&gt;H67,H68&lt;&gt;""),(IF($G$39&lt;(1+H68),($G$39-(SUM($G$60:G67))),(($G$39-H67)-($G$39-H68)))),IF(AND($G$39&gt;H67,H67&gt;0.001),($G$39-H67),""))</f>
      </c>
      <c r="H68" s="67"/>
      <c r="I68" s="43">
        <f t="shared" si="1"/>
      </c>
      <c r="J68" s="60">
        <f>IF(AND($G$53&gt;K67,K68&lt;&gt;""),(IF($G$53&lt;(1+K68),($G$53-(SUM($J$60:J67))),(($G$53-K67)-($G$53-K68)))),IF(AND($G$53&gt;K67,K67&gt;0.001),($G$53-K67),""))</f>
      </c>
      <c r="K68" s="67"/>
      <c r="L68" s="43">
        <f t="shared" si="3"/>
      </c>
      <c r="M68" s="67"/>
    </row>
    <row r="69" spans="1:13" ht="12.75" hidden="1" outlineLevel="1">
      <c r="A69" s="55"/>
      <c r="B69" s="60">
        <f t="shared" si="2"/>
      </c>
      <c r="C69" s="67"/>
      <c r="D69" s="62">
        <f>IF(AND($G$36&gt;C68,C69&lt;&gt;""),(IF($G$36&lt;(1+C69),($G$36-(SUM($D$60:D68))),(($G$36-C68)-($G$36-C69)))),IF(AND($G$36&gt;C68,C68&gt;0.001),($G$36-C68),""))</f>
      </c>
      <c r="E69" s="67"/>
      <c r="F69" s="64">
        <f t="shared" si="0"/>
      </c>
      <c r="G69" s="2">
        <f>IF(AND($G$39&gt;H68,H69&lt;&gt;""),(IF($G$39&lt;(1+H69),($G$39-(SUM($G$60:G68))),(($G$39-H68)-($G$39-H69)))),IF(AND($G$39&gt;H68,H68&gt;0.001),($G$39-H68),""))</f>
      </c>
      <c r="H69" s="67"/>
      <c r="I69" s="43">
        <f t="shared" si="1"/>
      </c>
      <c r="J69" s="60">
        <f>IF(AND($G$53&gt;K68,K69&lt;&gt;""),(IF($G$53&lt;(1+K69),($G$53-(SUM($J$60:J68))),(($G$53-K68)-($G$53-K69)))),IF(AND($G$53&gt;K68,K68&gt;0.001),($G$53-K68),""))</f>
      </c>
      <c r="K69" s="67"/>
      <c r="L69" s="43">
        <f t="shared" si="3"/>
      </c>
      <c r="M69" s="67"/>
    </row>
    <row r="70" spans="1:13" ht="12.75" hidden="1" outlineLevel="1">
      <c r="A70" s="55"/>
      <c r="B70" s="60">
        <f t="shared" si="2"/>
      </c>
      <c r="C70" s="67"/>
      <c r="D70" s="62">
        <f>IF(AND($G$36&gt;C69,C70&lt;&gt;""),(IF($G$36&lt;(1+C70),($G$36-(SUM($D$60:D69))),(($G$36-C69)-($G$36-C70)))),IF(AND($G$36&gt;C69,C69&gt;0.001),($G$36-C69),""))</f>
      </c>
      <c r="E70" s="67"/>
      <c r="F70" s="64">
        <f t="shared" si="0"/>
      </c>
      <c r="G70" s="2">
        <f>IF(AND($G$39&gt;H69,H70&lt;&gt;""),(IF($G$39&lt;(1+H70),($G$39-(SUM($G$60:G69))),(($G$39-H69)-($G$39-H70)))),IF(AND($G$39&gt;H69,H69&gt;0.001),($G$39-H69),""))</f>
      </c>
      <c r="H70" s="67"/>
      <c r="I70" s="43">
        <f t="shared" si="1"/>
      </c>
      <c r="J70" s="60">
        <f>IF(AND($G$53&gt;K69,K70&lt;&gt;""),(IF($G$53&lt;(1+K70),($G$53-(SUM($J$60:J69))),(($G$53-K69)-($G$53-K70)))),IF(AND($G$53&gt;K69,K69&gt;0.001),($G$53-K69),""))</f>
      </c>
      <c r="K70" s="67"/>
      <c r="L70" s="43">
        <f t="shared" si="3"/>
      </c>
      <c r="M70" s="67"/>
    </row>
    <row r="71" spans="1:13" ht="13.5" hidden="1" outlineLevel="1" thickBot="1">
      <c r="A71" s="55"/>
      <c r="B71" s="68">
        <f t="shared" si="2"/>
      </c>
      <c r="C71" s="69"/>
      <c r="D71" s="70">
        <f>IF(AND($G$36&gt;C70,C71&lt;&gt;""),(IF($G$36&lt;(1+C71),($G$36-(SUM($D$60:D70))),(($G$36-C70)-($G$36-C71)))),IF(AND($G$36&gt;C70,C70&gt;0.001),($G$36-C70),""))</f>
      </c>
      <c r="E71" s="69"/>
      <c r="F71" s="71">
        <f t="shared" si="0"/>
      </c>
      <c r="G71" s="72">
        <f>IF(AND($G$39&gt;H70,H71&lt;&gt;""),(IF($G$39&lt;(1+H71),($G$39-(SUM($G$60:G70))),(($G$39-H70)-($G$39-H71)))),IF(AND($G$39&gt;H70,H70&gt;0.001),($G$39-H70),""))</f>
      </c>
      <c r="H71" s="69"/>
      <c r="I71" s="73">
        <f t="shared" si="1"/>
      </c>
      <c r="J71" s="68">
        <f>IF(AND($G$53&gt;K70,K71&lt;&gt;""),(IF($G$53&lt;(1+K71),($G$53-(SUM($J$60:J70))),(($G$53-K70)-($G$53-K71)))),IF(AND($G$53&gt;K70,K70&gt;0.001),($G$53-K70),""))</f>
      </c>
      <c r="K71" s="69"/>
      <c r="L71" s="43">
        <f t="shared" si="3"/>
      </c>
      <c r="M71" s="69"/>
    </row>
    <row r="72" spans="1:2" ht="13.5" collapsed="1" thickBot="1">
      <c r="A72" s="55"/>
      <c r="B72" s="33"/>
    </row>
    <row r="73" spans="2:5" ht="13.5" thickBot="1">
      <c r="B73" s="148" t="s">
        <v>51</v>
      </c>
      <c r="C73" s="149"/>
      <c r="D73" s="149"/>
      <c r="E73" s="150"/>
    </row>
    <row r="74" spans="2:5" ht="15.75" customHeight="1" thickBot="1">
      <c r="B74" s="74" t="s">
        <v>52</v>
      </c>
      <c r="C74" s="148" t="s">
        <v>5</v>
      </c>
      <c r="D74" s="149"/>
      <c r="E74" s="150"/>
    </row>
    <row r="75" spans="2:5" ht="13.5" thickBot="1">
      <c r="B75" s="75" t="s">
        <v>53</v>
      </c>
      <c r="C75" s="155" t="s">
        <v>54</v>
      </c>
      <c r="D75" s="156"/>
      <c r="E75" s="157"/>
    </row>
    <row r="76" spans="2:5" ht="13.5" customHeight="1" thickBot="1">
      <c r="B76" s="75" t="s">
        <v>55</v>
      </c>
      <c r="C76" s="155" t="s">
        <v>56</v>
      </c>
      <c r="D76" s="156"/>
      <c r="E76" s="157"/>
    </row>
    <row r="77" spans="2:5" ht="13.5" customHeight="1" thickBot="1">
      <c r="B77" s="75" t="s">
        <v>57</v>
      </c>
      <c r="C77" s="155" t="s">
        <v>58</v>
      </c>
      <c r="D77" s="156"/>
      <c r="E77" s="157"/>
    </row>
    <row r="78" spans="2:5" ht="13.5" customHeight="1" thickBot="1">
      <c r="B78" s="75" t="s">
        <v>59</v>
      </c>
      <c r="C78" s="155" t="s">
        <v>60</v>
      </c>
      <c r="D78" s="156"/>
      <c r="E78" s="157"/>
    </row>
    <row r="79" spans="2:5" ht="13.5" customHeight="1" thickBot="1">
      <c r="B79" s="75" t="s">
        <v>61</v>
      </c>
      <c r="C79" s="155" t="s">
        <v>62</v>
      </c>
      <c r="D79" s="156"/>
      <c r="E79" s="157"/>
    </row>
    <row r="80" spans="2:7" ht="13.5" customHeight="1" thickBot="1">
      <c r="B80" s="75" t="s">
        <v>63</v>
      </c>
      <c r="C80" s="155" t="s">
        <v>64</v>
      </c>
      <c r="D80" s="156"/>
      <c r="E80" s="157"/>
      <c r="F80" s="135"/>
      <c r="G80" s="135"/>
    </row>
    <row r="81" spans="2:7" ht="25.5" customHeight="1" thickBot="1">
      <c r="B81" s="75" t="s">
        <v>65</v>
      </c>
      <c r="C81" s="155" t="s">
        <v>66</v>
      </c>
      <c r="D81" s="158"/>
      <c r="E81" s="159"/>
      <c r="F81" s="135"/>
      <c r="G81" s="135"/>
    </row>
  </sheetData>
  <sheetProtection password="B2B1" sheet="1" objects="1" scenarios="1"/>
  <mergeCells count="23">
    <mergeCell ref="F80:G81"/>
    <mergeCell ref="C75:E75"/>
    <mergeCell ref="C76:E76"/>
    <mergeCell ref="C77:E77"/>
    <mergeCell ref="C78:E78"/>
    <mergeCell ref="C79:E79"/>
    <mergeCell ref="C80:E80"/>
    <mergeCell ref="C81:E81"/>
    <mergeCell ref="B10:H10"/>
    <mergeCell ref="C74:E74"/>
    <mergeCell ref="B73:E73"/>
    <mergeCell ref="B9:H9"/>
    <mergeCell ref="B16:H16"/>
    <mergeCell ref="B21:H21"/>
    <mergeCell ref="B14:H14"/>
    <mergeCell ref="G13:H13"/>
    <mergeCell ref="G12:H12"/>
    <mergeCell ref="C34:F34"/>
    <mergeCell ref="C51:F51"/>
    <mergeCell ref="G11:H11"/>
    <mergeCell ref="C13:F13"/>
    <mergeCell ref="C12:F12"/>
    <mergeCell ref="C11:F11"/>
  </mergeCells>
  <conditionalFormatting sqref="G39">
    <cfRule type="cellIs" priority="1" dxfId="0" operator="greaterThan" stopIfTrue="1">
      <formula>$G$37</formula>
    </cfRule>
  </conditionalFormatting>
  <hyperlinks>
    <hyperlink ref="C7" r:id="rId1" display="http://w3-103.ibm.com/software/xl/portal/content?synKey=F342564L34646N24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67139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K25"/>
  <sheetViews>
    <sheetView showGridLines="0" workbookViewId="0" topLeftCell="A1">
      <selection activeCell="J26" sqref="J26"/>
    </sheetView>
  </sheetViews>
  <sheetFormatPr defaultColWidth="9.140625" defaultRowHeight="12.75"/>
  <cols>
    <col min="1" max="1" width="9.140625" style="86" customWidth="1"/>
    <col min="2" max="2" width="8.00390625" style="86" bestFit="1" customWidth="1"/>
    <col min="3" max="3" width="13.57421875" style="86" customWidth="1"/>
    <col min="4" max="4" width="13.28125" style="86" customWidth="1"/>
    <col min="5" max="5" width="17.00390625" style="86" customWidth="1"/>
    <col min="6" max="6" width="30.57421875" style="86" customWidth="1"/>
    <col min="7" max="7" width="10.140625" style="86" bestFit="1" customWidth="1"/>
    <col min="8" max="8" width="13.28125" style="86" customWidth="1"/>
    <col min="9" max="9" width="12.140625" style="86" bestFit="1" customWidth="1"/>
    <col min="10" max="10" width="15.57421875" style="86" customWidth="1"/>
    <col min="11" max="11" width="15.8515625" style="86" bestFit="1" customWidth="1"/>
    <col min="12" max="16384" width="9.140625" style="86" customWidth="1"/>
  </cols>
  <sheetData>
    <row r="2" ht="13.5" thickBot="1">
      <c r="B2" s="85" t="s">
        <v>101</v>
      </c>
    </row>
    <row r="3" spans="2:11" ht="13.5" thickBot="1">
      <c r="B3" s="163" t="s">
        <v>24</v>
      </c>
      <c r="C3" s="164"/>
      <c r="D3" s="164"/>
      <c r="E3" s="164"/>
      <c r="F3" s="164"/>
      <c r="G3" s="165"/>
      <c r="H3" s="87"/>
      <c r="I3" s="166" t="s">
        <v>41</v>
      </c>
      <c r="J3" s="167"/>
      <c r="K3" s="168"/>
    </row>
    <row r="4" spans="2:11" ht="39" thickBot="1">
      <c r="B4" s="88" t="s">
        <v>12</v>
      </c>
      <c r="C4" s="89" t="s">
        <v>13</v>
      </c>
      <c r="D4" s="90" t="s">
        <v>14</v>
      </c>
      <c r="E4" s="91" t="s">
        <v>102</v>
      </c>
      <c r="F4" s="110" t="s">
        <v>15</v>
      </c>
      <c r="G4" s="91" t="s">
        <v>47</v>
      </c>
      <c r="H4" s="87"/>
      <c r="I4" s="111" t="s">
        <v>103</v>
      </c>
      <c r="J4" s="112"/>
      <c r="K4" s="126" t="s">
        <v>104</v>
      </c>
    </row>
    <row r="5" spans="2:11" ht="12.75">
      <c r="B5" s="116">
        <v>1</v>
      </c>
      <c r="C5" s="113">
        <v>1</v>
      </c>
      <c r="D5" s="120">
        <v>1000000</v>
      </c>
      <c r="E5" s="95">
        <f>IF('VUE156_Value Unit Converter'!$G$34="A",'VUE156_Value Unit Converter'!D60,"")</f>
      </c>
      <c r="F5" s="123">
        <v>0.000334</v>
      </c>
      <c r="G5" s="92">
        <f>IF('VUE156_Value Unit Converter'!$G$34="A",'VUE156_Value Unit Converter'!F60,"")</f>
      </c>
      <c r="H5" s="93"/>
      <c r="I5" s="127">
        <f>IF('VUE156_Value Unit Converter'!$G$51="A",'VUE156_Value Unit Converter'!J60,"")</f>
      </c>
      <c r="J5" s="94"/>
      <c r="K5" s="92">
        <f>IF('VUE156_Value Unit Converter'!$G$51="A",'VUE156_Value Unit Converter'!L60,"")</f>
      </c>
    </row>
    <row r="6" spans="2:11" ht="12.75">
      <c r="B6" s="117">
        <v>2</v>
      </c>
      <c r="C6" s="115">
        <v>1000001</v>
      </c>
      <c r="D6" s="121">
        <v>20000000</v>
      </c>
      <c r="E6" s="96">
        <f>IF('VUE156_Value Unit Converter'!$G$34="A",'VUE156_Value Unit Converter'!D61,"")</f>
      </c>
      <c r="F6" s="124">
        <v>1.1E-05</v>
      </c>
      <c r="G6" s="96">
        <f>IF('VUE156_Value Unit Converter'!$G$34="A",'VUE156_Value Unit Converter'!F61,"")</f>
      </c>
      <c r="H6" s="93"/>
      <c r="I6" s="127">
        <f>IF('VUE156_Value Unit Converter'!$G$51="A",'VUE156_Value Unit Converter'!J61,"")</f>
      </c>
      <c r="J6" s="94"/>
      <c r="K6" s="92">
        <f>IF('VUE156_Value Unit Converter'!$G$51="A",'VUE156_Value Unit Converter'!L61,"")</f>
      </c>
    </row>
    <row r="7" spans="2:11" ht="12.75">
      <c r="B7" s="116">
        <v>3</v>
      </c>
      <c r="C7" s="114">
        <v>20000001</v>
      </c>
      <c r="D7" s="120">
        <v>80000000</v>
      </c>
      <c r="E7" s="96">
        <f>IF('VUE156_Value Unit Converter'!$G$34="A",'VUE156_Value Unit Converter'!D62,"")</f>
      </c>
      <c r="F7" s="123">
        <v>4E-06</v>
      </c>
      <c r="G7" s="96">
        <f>IF('VUE156_Value Unit Converter'!$G$34="A",'VUE156_Value Unit Converter'!F62,"")</f>
      </c>
      <c r="H7" s="93"/>
      <c r="I7" s="127">
        <f>IF('VUE156_Value Unit Converter'!$G$51="A",'VUE156_Value Unit Converter'!J62,"")</f>
      </c>
      <c r="J7" s="94"/>
      <c r="K7" s="92">
        <f>IF('VUE156_Value Unit Converter'!$G$51="A",'VUE156_Value Unit Converter'!L62,"")</f>
      </c>
    </row>
    <row r="8" spans="2:11" ht="13.5" thickBot="1">
      <c r="B8" s="118">
        <v>4</v>
      </c>
      <c r="C8" s="119">
        <v>80000001</v>
      </c>
      <c r="D8" s="122" t="s">
        <v>19</v>
      </c>
      <c r="E8" s="97">
        <f>IF('VUE156_Value Unit Converter'!$G$34="A",'VUE156_Value Unit Converter'!D63,"")</f>
      </c>
      <c r="F8" s="125">
        <v>3E-06</v>
      </c>
      <c r="G8" s="97">
        <f>IF('VUE156_Value Unit Converter'!$G$34="A",'VUE156_Value Unit Converter'!F63,"")</f>
      </c>
      <c r="H8" s="93"/>
      <c r="I8" s="128">
        <f>IF('VUE156_Value Unit Converter'!$G$51="A",'VUE156_Value Unit Converter'!J63,"")</f>
      </c>
      <c r="J8" s="98"/>
      <c r="K8" s="131">
        <f>IF('VUE156_Value Unit Converter'!$G$51="A",'VUE156_Value Unit Converter'!L63,"")</f>
      </c>
    </row>
    <row r="9" spans="2:11" ht="13.5" thickBot="1">
      <c r="B9" s="99"/>
      <c r="C9" s="100"/>
      <c r="D9" s="99"/>
      <c r="E9" s="99"/>
      <c r="F9" s="99"/>
      <c r="G9" s="99"/>
      <c r="H9" s="87"/>
      <c r="I9" s="101"/>
      <c r="J9" s="99"/>
      <c r="K9" s="99"/>
    </row>
    <row r="10" spans="2:11" ht="30.75" customHeight="1" thickBot="1">
      <c r="B10" s="160" t="s">
        <v>105</v>
      </c>
      <c r="C10" s="161"/>
      <c r="D10" s="162"/>
      <c r="E10" s="102">
        <f>IF('VUE156_Value Unit Converter'!$G$34="A",SUM(E5:E8),"")</f>
      </c>
      <c r="F10" s="103" t="s">
        <v>106</v>
      </c>
      <c r="G10" s="102">
        <f>IF('VUE156_Value Unit Converter'!$G$34="A",(ROUNDUP(SUM(G5:G8),0)),"")</f>
      </c>
      <c r="H10" s="104" t="s">
        <v>107</v>
      </c>
      <c r="I10" s="105">
        <f>IF('VUE156_Value Unit Converter'!$G$51="A",SUM(I5:I8),"")</f>
      </c>
      <c r="J10" s="106" t="s">
        <v>105</v>
      </c>
      <c r="K10" s="102">
        <f>IF('VUE156_Value Unit Converter'!$G$51="A",SUM(K5:K8),"")</f>
      </c>
    </row>
    <row r="11" spans="2:11" ht="17.25" customHeight="1" thickBot="1">
      <c r="B11" s="99"/>
      <c r="C11" s="87"/>
      <c r="D11" s="99"/>
      <c r="E11" s="99"/>
      <c r="F11" s="103" t="s">
        <v>108</v>
      </c>
      <c r="G11" s="107">
        <f>IF('VUE156_Value Unit Converter'!$G$34="A",SUM('VUE156_Value Unit Converter'!G60:G71),"")</f>
      </c>
      <c r="H11" s="99"/>
      <c r="I11" s="101"/>
      <c r="J11" s="99"/>
      <c r="K11" s="99"/>
    </row>
    <row r="12" spans="2:11" ht="13.5" thickBot="1">
      <c r="B12" s="99"/>
      <c r="C12" s="99"/>
      <c r="D12" s="99"/>
      <c r="E12" s="99"/>
      <c r="F12" s="108" t="s">
        <v>109</v>
      </c>
      <c r="G12" s="109">
        <f>IF('VUE156_Value Unit Converter'!$G$34="A",G10-G11,"")</f>
      </c>
      <c r="H12" s="99"/>
      <c r="I12" s="101"/>
      <c r="J12" s="99"/>
      <c r="K12" s="99"/>
    </row>
    <row r="15" ht="13.5" thickBot="1">
      <c r="B15" s="85" t="s">
        <v>110</v>
      </c>
    </row>
    <row r="16" spans="2:11" ht="13.5" thickBot="1">
      <c r="B16" s="166" t="s">
        <v>24</v>
      </c>
      <c r="C16" s="167"/>
      <c r="D16" s="167"/>
      <c r="E16" s="167"/>
      <c r="F16" s="167"/>
      <c r="G16" s="168"/>
      <c r="H16" s="87"/>
      <c r="I16" s="166" t="s">
        <v>41</v>
      </c>
      <c r="J16" s="167"/>
      <c r="K16" s="168"/>
    </row>
    <row r="17" spans="2:11" ht="39" thickBot="1">
      <c r="B17" s="88" t="s">
        <v>12</v>
      </c>
      <c r="C17" s="89" t="s">
        <v>13</v>
      </c>
      <c r="D17" s="90" t="s">
        <v>14</v>
      </c>
      <c r="E17" s="91" t="s">
        <v>102</v>
      </c>
      <c r="F17" s="110" t="s">
        <v>15</v>
      </c>
      <c r="G17" s="91" t="s">
        <v>47</v>
      </c>
      <c r="H17" s="87"/>
      <c r="I17" s="111" t="s">
        <v>103</v>
      </c>
      <c r="J17" s="112"/>
      <c r="K17" s="126" t="s">
        <v>104</v>
      </c>
    </row>
    <row r="18" spans="2:11" ht="12.75">
      <c r="B18" s="116">
        <v>1</v>
      </c>
      <c r="C18" s="113">
        <v>1</v>
      </c>
      <c r="D18" s="120">
        <v>400000</v>
      </c>
      <c r="E18" s="95">
        <f>IF('VUE156_Value Unit Converter'!$G$34="B",'VUE156_Value Unit Converter'!D60,"")</f>
      </c>
      <c r="F18" s="123">
        <v>0.000835</v>
      </c>
      <c r="G18" s="95">
        <f>IF('VUE156_Value Unit Converter'!$G$34="B",'VUE156_Value Unit Converter'!F60,"")</f>
      </c>
      <c r="H18" s="93"/>
      <c r="I18" s="127">
        <f>IF('VUE156_Value Unit Converter'!$G$51="B",'VUE156_Value Unit Converter'!J60,"")</f>
      </c>
      <c r="J18" s="94"/>
      <c r="K18" s="92">
        <f>IF('VUE156_Value Unit Converter'!$G$51="B",'VUE156_Value Unit Converter'!L60,"")</f>
      </c>
    </row>
    <row r="19" spans="2:11" ht="12.75">
      <c r="B19" s="117">
        <v>2</v>
      </c>
      <c r="C19" s="115">
        <v>400001</v>
      </c>
      <c r="D19" s="121">
        <v>8000000</v>
      </c>
      <c r="E19" s="96">
        <f>IF('VUE156_Value Unit Converter'!$G$34="B",'VUE156_Value Unit Converter'!D61,"")</f>
      </c>
      <c r="F19" s="124">
        <v>2.75E-05</v>
      </c>
      <c r="G19" s="96">
        <f>IF('VUE156_Value Unit Converter'!$G$34="B",'VUE156_Value Unit Converter'!F61,"")</f>
      </c>
      <c r="H19" s="93"/>
      <c r="I19" s="127">
        <f>IF('VUE156_Value Unit Converter'!$G$51="B",'VUE156_Value Unit Converter'!J61,"")</f>
      </c>
      <c r="J19" s="94"/>
      <c r="K19" s="92">
        <f>IF('VUE156_Value Unit Converter'!$G$51="B",'VUE156_Value Unit Converter'!L61,"")</f>
      </c>
    </row>
    <row r="20" spans="2:11" ht="12.75">
      <c r="B20" s="116">
        <v>3</v>
      </c>
      <c r="C20" s="114">
        <v>8000001</v>
      </c>
      <c r="D20" s="120">
        <v>32000000</v>
      </c>
      <c r="E20" s="96">
        <f>IF('VUE156_Value Unit Converter'!$G$34="B",'VUE156_Value Unit Converter'!D62,"")</f>
      </c>
      <c r="F20" s="123">
        <v>1E-05</v>
      </c>
      <c r="G20" s="96">
        <f>IF('VUE156_Value Unit Converter'!$G$34="B",'VUE156_Value Unit Converter'!F62,"")</f>
      </c>
      <c r="H20" s="93"/>
      <c r="I20" s="127">
        <f>IF('VUE156_Value Unit Converter'!$G$51="B",'VUE156_Value Unit Converter'!J62,"")</f>
      </c>
      <c r="J20" s="94"/>
      <c r="K20" s="92">
        <f>IF('VUE156_Value Unit Converter'!$G$51="B",'VUE156_Value Unit Converter'!L62,"")</f>
      </c>
    </row>
    <row r="21" spans="2:11" ht="13.5" thickBot="1">
      <c r="B21" s="118">
        <v>4</v>
      </c>
      <c r="C21" s="119">
        <v>32000001</v>
      </c>
      <c r="D21" s="122" t="s">
        <v>19</v>
      </c>
      <c r="E21" s="97">
        <f>IF('VUE156_Value Unit Converter'!$G$34="B",'VUE156_Value Unit Converter'!D63,"")</f>
      </c>
      <c r="F21" s="125">
        <v>7.5E-06</v>
      </c>
      <c r="G21" s="97">
        <f>IF('VUE156_Value Unit Converter'!$G$34="B",'VUE156_Value Unit Converter'!F63,"")</f>
      </c>
      <c r="H21" s="93"/>
      <c r="I21" s="128">
        <f>IF('VUE156_Value Unit Converter'!$G$51="B",'VUE156_Value Unit Converter'!J63,"")</f>
      </c>
      <c r="J21" s="98"/>
      <c r="K21" s="131">
        <f>IF('VUE156_Value Unit Converter'!$G$51="B",'VUE156_Value Unit Converter'!L63,"")</f>
      </c>
    </row>
    <row r="22" spans="2:11" ht="13.5" thickBot="1">
      <c r="B22" s="99"/>
      <c r="C22" s="100"/>
      <c r="D22" s="99"/>
      <c r="E22" s="99"/>
      <c r="F22" s="99"/>
      <c r="G22" s="99"/>
      <c r="H22" s="87"/>
      <c r="I22" s="101"/>
      <c r="J22" s="99"/>
      <c r="K22" s="99"/>
    </row>
    <row r="23" spans="2:11" ht="29.25" customHeight="1" thickBot="1">
      <c r="B23" s="160" t="s">
        <v>105</v>
      </c>
      <c r="C23" s="161"/>
      <c r="D23" s="162"/>
      <c r="E23" s="102">
        <f>IF('VUE156_Value Unit Converter'!$G$34="B",SUM(E18:E21),"")</f>
      </c>
      <c r="F23" s="103" t="s">
        <v>106</v>
      </c>
      <c r="G23" s="102">
        <f>IF('VUE156_Value Unit Converter'!$G$34="B",(ROUNDUP(SUM(G18:G21),0)),"")</f>
      </c>
      <c r="H23" s="104" t="s">
        <v>107</v>
      </c>
      <c r="I23" s="105">
        <f>IF('VUE156_Value Unit Converter'!$G$51="B",SUM(I18:I21),"")</f>
      </c>
      <c r="J23" s="106" t="s">
        <v>105</v>
      </c>
      <c r="K23" s="102">
        <f>IF('VUE156_Value Unit Converter'!$G$51="B",SUM(K18:K21),"")</f>
      </c>
    </row>
    <row r="24" spans="2:11" ht="13.5" thickBot="1">
      <c r="B24" s="99"/>
      <c r="C24" s="87"/>
      <c r="D24" s="99"/>
      <c r="E24" s="99"/>
      <c r="F24" s="103" t="s">
        <v>108</v>
      </c>
      <c r="G24" s="107">
        <f>IF('VUE156_Value Unit Converter'!$G$34="B",SUM('VUE156_Value Unit Converter'!G60:G71),"")</f>
      </c>
      <c r="H24" s="99"/>
      <c r="I24" s="101"/>
      <c r="J24" s="99"/>
      <c r="K24" s="99"/>
    </row>
    <row r="25" spans="2:11" ht="13.5" thickBot="1">
      <c r="B25" s="99"/>
      <c r="C25" s="99"/>
      <c r="D25" s="99"/>
      <c r="E25" s="99"/>
      <c r="F25" s="108" t="s">
        <v>109</v>
      </c>
      <c r="G25" s="109">
        <f>IF('VUE156_Value Unit Converter'!$G$34="B",G23-G24,"")</f>
      </c>
      <c r="H25" s="99"/>
      <c r="I25" s="101"/>
      <c r="J25" s="99"/>
      <c r="K25" s="99"/>
    </row>
  </sheetData>
  <sheetProtection password="B2B1" sheet="1" objects="1" scenarios="1"/>
  <mergeCells count="6">
    <mergeCell ref="B23:D23"/>
    <mergeCell ref="B3:G3"/>
    <mergeCell ref="I3:K3"/>
    <mergeCell ref="B10:D10"/>
    <mergeCell ref="B16:G16"/>
    <mergeCell ref="I16:K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Melville T Thorne</cp:lastModifiedBy>
  <dcterms:created xsi:type="dcterms:W3CDTF">2011-06-28T20:26:50Z</dcterms:created>
  <dcterms:modified xsi:type="dcterms:W3CDTF">2011-07-08T16:30:04Z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