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161_Value Unit Converter" sheetId="2" r:id="rId2"/>
    <sheet name="Detailed Calculation" sheetId="3" r:id="rId3"/>
  </sheets>
  <definedNames>
    <definedName name="_xlnm.Print_Area" localSheetId="1">'VUE161_Value Unit Converter'!$B$2:$H$67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4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5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7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28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0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2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39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0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<sst xmlns="http://schemas.openxmlformats.org/spreadsheetml/2006/main" count="127" uniqueCount="101">
  <si>
    <t>Minimum Count Quantity</t>
  </si>
  <si>
    <t>Maximum Count Quantity</t>
  </si>
  <si>
    <t>Cumulative Minimum RVU/UVUs per Level</t>
  </si>
  <si>
    <t xml:space="preserve">This tool is for estimating the number of RVU or UVU entitlements required.  The actual numbers used in a proposal, quote, or order must be determined by using the announcement and Program specific License Information document.  </t>
  </si>
  <si>
    <t xml:space="preserve">Link to VUE for PA Web Page: </t>
  </si>
  <si>
    <t>Tier Level</t>
  </si>
  <si>
    <t>RVU/UVU Factor per Quantity</t>
  </si>
  <si>
    <t>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</si>
  <si>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</si>
  <si>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</si>
  <si>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</si>
  <si>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</si>
  <si>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</si>
  <si>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</si>
  <si>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</si>
  <si>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</si>
  <si>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</si>
  <si>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</si>
  <si>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</si>
  <si>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</si>
  <si>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</si>
  <si>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</si>
  <si>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</si>
  <si>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</si>
  <si>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</si>
  <si>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</si>
  <si>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</si>
  <si>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</si>
  <si>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</si>
  <si>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</si>
  <si>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</si>
  <si>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</si>
  <si>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</si>
  <si>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</si>
  <si>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</si>
  <si>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</si>
  <si>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</si>
  <si>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</si>
  <si>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</si>
  <si>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</si>
  <si>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</si>
  <si>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</si>
  <si>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</si>
  <si>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</si>
  <si>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</si>
  <si>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</si>
  <si>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</si>
  <si>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</si>
  <si>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</si>
  <si>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</si>
  <si>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</si>
  <si>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</si>
  <si>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</si>
  <si>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</si>
  <si>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>Cumulative Maximum RVU/UVUs per Level</t>
  </si>
  <si>
    <t>Input in WHITE cells (G24, G27), place order for value in BLUE cell (G32)</t>
  </si>
  <si>
    <t>Table VUE161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</si>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</sst>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"/>
    <numFmt numFmtId="175" formatCode="[$-409]dddd\,\ mmmm\ dd\,\ yyyy"/>
    <numFmt numFmtId="176" formatCode="[$-409]h:mm:ss\ AM/PM"/>
    <numFmt numFmtId="177" formatCode="0.000%"/>
    <numFmt numFmtId="178" formatCode="0.0000000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#,##0.000"/>
    <numFmt numFmtId="184" formatCode="#,##0.0000"/>
    <numFmt numFmtId="185" formatCode="#,##0.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#,##0;[Red]#,##0"/>
    <numFmt numFmtId="201" formatCode="_(* #,##0.0_);_(* \(#,##0.0\);_(* &quot;-&quot;??_);_(@_)"/>
    <numFmt numFmtId="202" formatCode="_(* #,##0_);_(* \(#,##0\);_(* &quot;-&quot;??_);_(@_)"/>
    <numFmt numFmtId="203" formatCode="_(* #,##0.0000000_);_(* \(#,##0.0000000\);_(* &quot;-&quot;??_);_(@_)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2" xfId="0" applyNumberFormat="1" applyFont="1" applyFill="1" applyBorder="1" applyAlignment="1" applyProtection="1">
      <alignment horizontal="center" vertical="center" wrapText="1"/>
      <protection/>
    </xf>
    <xf numFmtId="3" fontId="33" fillId="23" borderId="12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80" fontId="0" fillId="26" borderId="0" xfId="42" applyNumberFormat="1" applyFill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26" borderId="19" xfId="0" applyFill="1" applyBorder="1" applyAlignment="1" applyProtection="1">
      <alignment horizontal="center" vertical="center" wrapText="1"/>
      <protection/>
    </xf>
    <xf numFmtId="1" fontId="0" fillId="0" borderId="19" xfId="0" applyNumberFormat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7" fillId="8" borderId="21" xfId="0" applyFont="1" applyFill="1" applyBorder="1" applyAlignment="1">
      <alignment horizontal="center" vertical="top" wrapText="1"/>
    </xf>
    <xf numFmtId="0" fontId="27" fillId="21" borderId="21" xfId="0" applyFont="1" applyFill="1" applyBorder="1" applyAlignment="1">
      <alignment horizontal="left" vertical="top" wrapText="1"/>
    </xf>
    <xf numFmtId="0" fontId="28" fillId="0" borderId="21" xfId="0" applyFont="1" applyBorder="1" applyAlignment="1">
      <alignment horizontal="center" vertical="top" wrapText="1"/>
    </xf>
    <xf numFmtId="0" fontId="28" fillId="21" borderId="21" xfId="0" applyFont="1" applyFill="1" applyBorder="1" applyAlignment="1">
      <alignment vertical="top" wrapText="1"/>
    </xf>
    <xf numFmtId="0" fontId="28" fillId="20" borderId="21" xfId="0" applyFont="1" applyFill="1" applyBorder="1" applyAlignment="1">
      <alignment horizontal="center" vertical="top" wrapText="1"/>
    </xf>
    <xf numFmtId="0" fontId="28" fillId="27" borderId="21" xfId="0" applyFont="1" applyFill="1" applyBorder="1" applyAlignment="1">
      <alignment horizontal="center" vertical="top" wrapText="1"/>
    </xf>
    <xf numFmtId="3" fontId="28" fillId="0" borderId="21" xfId="0" applyNumberFormat="1" applyFont="1" applyBorder="1" applyAlignment="1">
      <alignment horizontal="center" vertical="top" wrapText="1"/>
    </xf>
    <xf numFmtId="3" fontId="28" fillId="20" borderId="21" xfId="0" applyNumberFormat="1" applyFont="1" applyFill="1" applyBorder="1" applyAlignment="1">
      <alignment horizontal="center" vertical="top" wrapText="1"/>
    </xf>
    <xf numFmtId="3" fontId="28" fillId="27" borderId="21" xfId="0" applyNumberFormat="1" applyFont="1" applyFill="1" applyBorder="1" applyAlignment="1">
      <alignment horizontal="center" vertical="top" wrapText="1"/>
    </xf>
    <xf numFmtId="166" fontId="28" fillId="0" borderId="21" xfId="0" applyNumberFormat="1" applyFont="1" applyBorder="1" applyAlignment="1">
      <alignment horizontal="center" vertical="top" wrapText="1"/>
    </xf>
    <xf numFmtId="166" fontId="28" fillId="20" borderId="21" xfId="0" applyNumberFormat="1" applyFont="1" applyFill="1" applyBorder="1" applyAlignment="1">
      <alignment horizontal="center" vertical="top" wrapText="1"/>
    </xf>
    <xf numFmtId="166" fontId="28" fillId="27" borderId="21" xfId="0" applyNumberFormat="1" applyFont="1" applyFill="1" applyBorder="1" applyAlignment="1">
      <alignment horizontal="center" vertical="top" wrapText="1"/>
    </xf>
    <xf numFmtId="0" fontId="22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8" borderId="22" xfId="0" applyFont="1" applyFill="1" applyBorder="1" applyAlignment="1" applyProtection="1">
      <alignment horizontal="center" vertical="center" wrapText="1"/>
      <protection/>
    </xf>
    <xf numFmtId="0" fontId="29" fillId="8" borderId="23" xfId="0" applyFont="1" applyFill="1" applyBorder="1" applyAlignment="1">
      <alignment horizontal="center" vertical="top" wrapText="1"/>
    </xf>
    <xf numFmtId="0" fontId="22" fillId="8" borderId="24" xfId="0" applyFont="1" applyFill="1" applyBorder="1" applyAlignment="1" applyProtection="1">
      <alignment horizontal="center" vertical="center" wrapText="1"/>
      <protection/>
    </xf>
    <xf numFmtId="0" fontId="22" fillId="8" borderId="25" xfId="0" applyFont="1" applyFill="1" applyBorder="1" applyAlignment="1" applyProtection="1">
      <alignment horizontal="center" vertical="center" wrapText="1"/>
      <protection/>
    </xf>
    <xf numFmtId="0" fontId="22" fillId="8" borderId="26" xfId="0" applyFont="1" applyFill="1" applyBorder="1" applyAlignment="1" applyProtection="1">
      <alignment horizontal="center" vertical="center" wrapText="1"/>
      <protection/>
    </xf>
    <xf numFmtId="0" fontId="22" fillId="8" borderId="27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horizontal="center" vertical="center" wrapText="1"/>
      <protection/>
    </xf>
    <xf numFmtId="3" fontId="0" fillId="0" borderId="28" xfId="42" applyNumberFormat="1" applyFont="1" applyFill="1" applyBorder="1" applyAlignment="1" applyProtection="1">
      <alignment horizontal="center" vertical="center" wrapText="1"/>
      <protection/>
    </xf>
    <xf numFmtId="3" fontId="39" fillId="0" borderId="29" xfId="0" applyNumberFormat="1" applyFont="1" applyBorder="1" applyAlignment="1">
      <alignment horizontal="center" vertical="top" wrapText="1"/>
    </xf>
    <xf numFmtId="3" fontId="0" fillId="0" borderId="30" xfId="42" applyNumberFormat="1" applyFont="1" applyFill="1" applyBorder="1" applyAlignment="1" applyProtection="1">
      <alignment horizontal="center" vertical="center" wrapText="1"/>
      <protection/>
    </xf>
    <xf numFmtId="3" fontId="0" fillId="25" borderId="31" xfId="42" applyNumberFormat="1" applyFont="1" applyFill="1" applyBorder="1" applyAlignment="1" applyProtection="1">
      <alignment horizontal="center" vertical="center" wrapText="1"/>
      <protection/>
    </xf>
    <xf numFmtId="184" fontId="0" fillId="0" borderId="32" xfId="42" applyNumberFormat="1" applyFill="1" applyBorder="1" applyAlignment="1" applyProtection="1">
      <alignment horizontal="center"/>
      <protection/>
    </xf>
    <xf numFmtId="3" fontId="0" fillId="25" borderId="33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20" borderId="0" xfId="42" applyNumberFormat="1" applyFill="1" applyBorder="1" applyAlignment="1" applyProtection="1">
      <alignment horizontal="center" vertical="center" wrapText="1"/>
      <protection/>
    </xf>
    <xf numFmtId="3" fontId="0" fillId="20" borderId="28" xfId="42" applyNumberFormat="1" applyFont="1" applyFill="1" applyBorder="1" applyAlignment="1" applyProtection="1">
      <alignment horizontal="center" vertical="center" wrapText="1"/>
      <protection/>
    </xf>
    <xf numFmtId="3" fontId="39" fillId="20" borderId="29" xfId="0" applyNumberFormat="1" applyFont="1" applyFill="1" applyBorder="1" applyAlignment="1">
      <alignment horizontal="center" vertical="top" wrapText="1"/>
    </xf>
    <xf numFmtId="3" fontId="0" fillId="20" borderId="30" xfId="42" applyNumberFormat="1" applyFont="1" applyFill="1" applyBorder="1" applyAlignment="1" applyProtection="1">
      <alignment horizontal="center" vertical="center" wrapText="1"/>
      <protection/>
    </xf>
    <xf numFmtId="184" fontId="0" fillId="20" borderId="32" xfId="42" applyNumberFormat="1" applyFill="1" applyBorder="1" applyAlignment="1" applyProtection="1">
      <alignment horizontal="center"/>
      <protection/>
    </xf>
    <xf numFmtId="3" fontId="0" fillId="0" borderId="28" xfId="42" applyNumberFormat="1" applyFill="1" applyBorder="1" applyAlignment="1" applyProtection="1">
      <alignment horizontal="center" vertical="center" wrapText="1"/>
      <protection/>
    </xf>
    <xf numFmtId="3" fontId="0" fillId="0" borderId="30" xfId="42" applyNumberFormat="1" applyFont="1" applyFill="1" applyBorder="1" applyAlignment="1" applyProtection="1">
      <alignment horizontal="center"/>
      <protection/>
    </xf>
    <xf numFmtId="3" fontId="0" fillId="20" borderId="30" xfId="42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>
      <alignment horizontal="center"/>
    </xf>
    <xf numFmtId="3" fontId="0" fillId="0" borderId="34" xfId="42" applyNumberFormat="1" applyFont="1" applyFill="1" applyBorder="1" applyAlignment="1" applyProtection="1">
      <alignment horizontal="center" vertical="center" wrapText="1"/>
      <protection/>
    </xf>
    <xf numFmtId="3" fontId="39" fillId="0" borderId="35" xfId="0" applyNumberFormat="1" applyFont="1" applyBorder="1" applyAlignment="1">
      <alignment horizontal="center" vertical="top" wrapText="1"/>
    </xf>
    <xf numFmtId="3" fontId="0" fillId="0" borderId="36" xfId="0" applyNumberFormat="1" applyFont="1" applyBorder="1" applyAlignment="1">
      <alignment horizontal="center"/>
    </xf>
    <xf numFmtId="3" fontId="0" fillId="25" borderId="37" xfId="42" applyNumberFormat="1" applyFont="1" applyFill="1" applyBorder="1" applyAlignment="1" applyProtection="1">
      <alignment horizontal="center" vertical="center" wrapText="1"/>
      <protection/>
    </xf>
    <xf numFmtId="184" fontId="0" fillId="0" borderId="38" xfId="42" applyNumberFormat="1" applyFill="1" applyBorder="1" applyAlignment="1" applyProtection="1">
      <alignment horizontal="center"/>
      <protection/>
    </xf>
    <xf numFmtId="3" fontId="0" fillId="0" borderId="34" xfId="42" applyNumberForma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 horizontal="center" vertical="top" wrapText="1"/>
    </xf>
    <xf numFmtId="3" fontId="0" fillId="25" borderId="12" xfId="0" applyNumberForma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3" fontId="0" fillId="25" borderId="27" xfId="0" applyNumberForma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3" fontId="0" fillId="25" borderId="2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3" fontId="0" fillId="25" borderId="20" xfId="0" applyNumberFormat="1" applyFill="1" applyBorder="1" applyAlignment="1">
      <alignment horizontal="center"/>
    </xf>
    <xf numFmtId="0" fontId="22" fillId="8" borderId="12" xfId="0" applyFont="1" applyFill="1" applyBorder="1" applyAlignment="1" applyProtection="1">
      <alignment horizontal="center" vertical="center" wrapText="1"/>
      <protection/>
    </xf>
    <xf numFmtId="0" fontId="22" fillId="8" borderId="39" xfId="0" applyFont="1" applyFill="1" applyBorder="1" applyAlignment="1" applyProtection="1">
      <alignment horizontal="center" vertical="center" wrapText="1"/>
      <protection/>
    </xf>
    <xf numFmtId="3" fontId="0" fillId="20" borderId="40" xfId="42" applyNumberFormat="1" applyFill="1" applyBorder="1" applyAlignment="1" applyProtection="1">
      <alignment horizontal="center" vertical="center" wrapText="1"/>
      <protection/>
    </xf>
    <xf numFmtId="3" fontId="0" fillId="20" borderId="41" xfId="42" applyNumberFormat="1" applyFill="1" applyBorder="1" applyAlignment="1" applyProtection="1">
      <alignment horizontal="center" vertical="center" wrapText="1"/>
      <protection/>
    </xf>
    <xf numFmtId="3" fontId="0" fillId="25" borderId="42" xfId="42" applyNumberFormat="1" applyFill="1" applyBorder="1" applyAlignment="1" applyProtection="1">
      <alignment horizontal="center" vertical="center" wrapText="1"/>
      <protection/>
    </xf>
    <xf numFmtId="3" fontId="0" fillId="25" borderId="31" xfId="42" applyNumberFormat="1" applyFill="1" applyBorder="1" applyAlignment="1" applyProtection="1">
      <alignment horizontal="center" vertical="center" wrapText="1"/>
      <protection/>
    </xf>
    <xf numFmtId="3" fontId="0" fillId="25" borderId="37" xfId="42" applyNumberForma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26" fillId="0" borderId="43" xfId="0" applyFont="1" applyFill="1" applyBorder="1" applyAlignment="1" applyProtection="1">
      <alignment horizontal="center" vertical="center" wrapText="1"/>
      <protection/>
    </xf>
    <xf numFmtId="0" fontId="26" fillId="0" borderId="44" xfId="0" applyFont="1" applyFill="1" applyBorder="1" applyAlignment="1" applyProtection="1">
      <alignment horizontal="center" vertical="center" wrapText="1"/>
      <protection/>
    </xf>
    <xf numFmtId="0" fontId="26" fillId="0" borderId="45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47" xfId="0" applyBorder="1" applyAlignment="1">
      <alignment/>
    </xf>
    <xf numFmtId="0" fontId="0" fillId="0" borderId="27" xfId="0" applyBorder="1" applyAlignment="1">
      <alignment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0" fontId="23" fillId="0" borderId="44" xfId="0" applyFont="1" applyFill="1" applyBorder="1" applyAlignment="1" applyProtection="1">
      <alignment horizontal="center" vertical="center" wrapText="1"/>
      <protection/>
    </xf>
    <xf numFmtId="0" fontId="23" fillId="0" borderId="45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6" fillId="0" borderId="48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7" xfId="0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22" fillId="8" borderId="46" xfId="0" applyFont="1" applyFill="1" applyBorder="1" applyAlignment="1">
      <alignment horizontal="center"/>
    </xf>
    <xf numFmtId="0" fontId="22" fillId="8" borderId="47" xfId="0" applyFont="1" applyFill="1" applyBorder="1" applyAlignment="1">
      <alignment horizontal="center"/>
    </xf>
    <xf numFmtId="0" fontId="22" fillId="8" borderId="27" xfId="0" applyFont="1" applyFill="1" applyBorder="1" applyAlignment="1">
      <alignment horizontal="center"/>
    </xf>
    <xf numFmtId="0" fontId="22" fillId="8" borderId="43" xfId="0" applyFont="1" applyFill="1" applyBorder="1" applyAlignment="1">
      <alignment horizontal="center"/>
    </xf>
    <xf numFmtId="0" fontId="22" fillId="8" borderId="44" xfId="0" applyFont="1" applyFill="1" applyBorder="1" applyAlignment="1">
      <alignment horizontal="center"/>
    </xf>
    <xf numFmtId="0" fontId="22" fillId="8" borderId="45" xfId="0" applyFont="1" applyFill="1" applyBorder="1" applyAlignment="1">
      <alignment horizontal="center"/>
    </xf>
    <xf numFmtId="0" fontId="22" fillId="8" borderId="46" xfId="0" applyFont="1" applyFill="1" applyBorder="1" applyAlignment="1">
      <alignment horizontal="center" vertical="center"/>
    </xf>
    <xf numFmtId="0" fontId="22" fillId="8" borderId="47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32</xdr:row>
      <xdr:rowOff>47625</xdr:rowOff>
    </xdr:from>
    <xdr:to>
      <xdr:col>6</xdr:col>
      <xdr:colOff>457200</xdr:colOff>
      <xdr:row>33</xdr:row>
      <xdr:rowOff>47625</xdr:rowOff>
    </xdr:to>
    <xdr:sp>
      <xdr:nvSpPr>
        <xdr:cNvPr id="1" name="Line 1"/>
        <xdr:cNvSpPr>
          <a:spLocks/>
        </xdr:cNvSpPr>
      </xdr:nvSpPr>
      <xdr:spPr>
        <a:xfrm>
          <a:off x="4743450" y="63246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zoomScalePageLayoutView="0" workbookViewId="0" topLeftCell="A1">
      <selection activeCell="O11" sqref="O11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1" ht="13.5" thickBot="1"/>
    <row r="2" spans="1:8" ht="12.75" customHeight="1">
      <c r="A2" s="3"/>
      <c r="B2" s="131" t="s">
        <v>3</v>
      </c>
      <c r="C2" s="132"/>
      <c r="D2" s="132"/>
      <c r="E2" s="132"/>
      <c r="F2" s="132"/>
      <c r="G2" s="132"/>
      <c r="H2" s="133"/>
    </row>
    <row r="3" spans="1:8" ht="12.75">
      <c r="A3" s="7"/>
      <c r="B3" s="134"/>
      <c r="C3" s="135"/>
      <c r="D3" s="135"/>
      <c r="E3" s="135"/>
      <c r="F3" s="135"/>
      <c r="G3" s="135"/>
      <c r="H3" s="136"/>
    </row>
    <row r="4" spans="1:8" ht="13.5" thickBot="1">
      <c r="A4" s="7"/>
      <c r="B4" s="137"/>
      <c r="C4" s="138"/>
      <c r="D4" s="138"/>
      <c r="E4" s="138"/>
      <c r="F4" s="138"/>
      <c r="G4" s="138"/>
      <c r="H4" s="139"/>
    </row>
    <row r="5" spans="1:8" ht="12.75">
      <c r="A5" s="7"/>
      <c r="B5" s="8"/>
      <c r="C5" s="8"/>
      <c r="D5" s="8"/>
      <c r="E5" s="8"/>
      <c r="F5" s="8"/>
      <c r="G5" s="8"/>
      <c r="H5" s="8"/>
    </row>
    <row r="6" spans="1:8" ht="12.75">
      <c r="A6" s="6"/>
      <c r="B6" s="10" t="s">
        <v>57</v>
      </c>
      <c r="C6" s="6"/>
      <c r="D6" s="6"/>
      <c r="F6" s="6"/>
      <c r="G6" s="6"/>
      <c r="H6" s="6"/>
    </row>
    <row r="7" spans="1:8" ht="12.75">
      <c r="A7" s="6"/>
      <c r="B7" s="10"/>
      <c r="C7" s="11" t="s">
        <v>100</v>
      </c>
      <c r="D7" s="6"/>
      <c r="E7" s="11"/>
      <c r="F7" s="6"/>
      <c r="G7" s="6"/>
      <c r="H7" s="6"/>
    </row>
    <row r="8" spans="1:8" ht="12.75">
      <c r="A8" s="6"/>
      <c r="B8" s="10"/>
      <c r="C8" s="11"/>
      <c r="D8" s="6"/>
      <c r="E8" s="11"/>
      <c r="F8" s="6"/>
      <c r="G8" s="6"/>
      <c r="H8" s="6"/>
    </row>
    <row r="9" ht="12.75" customHeight="1">
      <c r="B9" s="72" t="s">
        <v>9</v>
      </c>
    </row>
    <row r="10" spans="2:8" ht="16.5" customHeight="1">
      <c r="B10" s="72" t="s">
        <v>58</v>
      </c>
      <c r="C10" s="17"/>
      <c r="D10" s="17"/>
      <c r="E10" s="17"/>
      <c r="F10" s="17"/>
      <c r="G10" s="17"/>
      <c r="H10" s="17"/>
    </row>
    <row r="11" spans="2:8" ht="16.5" customHeight="1">
      <c r="B11" s="19"/>
      <c r="C11" s="17"/>
      <c r="D11" s="17"/>
      <c r="E11" s="17"/>
      <c r="F11" s="17"/>
      <c r="G11" s="17"/>
      <c r="H11" s="17"/>
    </row>
    <row r="12" spans="2:8" ht="16.5" customHeight="1">
      <c r="B12" s="73" t="s">
        <v>59</v>
      </c>
      <c r="C12" s="17"/>
      <c r="D12" s="17"/>
      <c r="E12" s="17"/>
      <c r="F12" s="17"/>
      <c r="G12" s="17"/>
      <c r="H12" s="17"/>
    </row>
    <row r="13" spans="2:8" ht="12.75">
      <c r="B13" s="74" t="s">
        <v>60</v>
      </c>
      <c r="C13" s="75"/>
      <c r="D13" s="17"/>
      <c r="E13" s="17"/>
      <c r="F13" s="17"/>
      <c r="G13" s="17"/>
      <c r="H13" s="17"/>
    </row>
    <row r="14" spans="2:8" ht="12.75">
      <c r="B14" s="76" t="s">
        <v>61</v>
      </c>
      <c r="C14" s="75"/>
      <c r="D14" s="17"/>
      <c r="E14" s="17"/>
      <c r="F14" s="17"/>
      <c r="G14" s="17"/>
      <c r="H14" s="17"/>
    </row>
    <row r="15" spans="2:8" ht="12.75">
      <c r="B15" s="74" t="s">
        <v>62</v>
      </c>
      <c r="C15" s="75"/>
      <c r="D15" s="17"/>
      <c r="E15" s="17"/>
      <c r="F15" s="17"/>
      <c r="G15" s="17"/>
      <c r="H15" s="17"/>
    </row>
    <row r="16" spans="2:8" ht="12.75">
      <c r="B16" s="74"/>
      <c r="C16" s="75"/>
      <c r="D16" s="17"/>
      <c r="E16" s="17"/>
      <c r="F16" s="17"/>
      <c r="G16" s="17"/>
      <c r="H16" s="17"/>
    </row>
    <row r="17" spans="2:8" ht="18.75">
      <c r="B17" s="73" t="s">
        <v>63</v>
      </c>
      <c r="C17" s="17"/>
      <c r="D17" s="17"/>
      <c r="E17" s="17"/>
      <c r="F17" s="17"/>
      <c r="G17" s="17"/>
      <c r="H17" s="17"/>
    </row>
    <row r="18" spans="2:8" ht="18">
      <c r="B18" s="77" t="s">
        <v>64</v>
      </c>
      <c r="C18" s="17"/>
      <c r="D18" s="17"/>
      <c r="E18" s="17"/>
      <c r="F18" s="17"/>
      <c r="G18" s="17"/>
      <c r="H18" s="17"/>
    </row>
    <row r="19" spans="2:8" ht="15.75">
      <c r="B19" s="78" t="s">
        <v>65</v>
      </c>
      <c r="C19" s="17"/>
      <c r="D19" s="17"/>
      <c r="E19" s="17"/>
      <c r="F19" s="17"/>
      <c r="G19" s="17"/>
      <c r="H19" s="17"/>
    </row>
    <row r="20" spans="1:8" ht="12.75">
      <c r="A20" s="3"/>
      <c r="B20" s="19" t="s">
        <v>66</v>
      </c>
      <c r="C20" s="17"/>
      <c r="D20" s="17"/>
      <c r="E20" s="17"/>
      <c r="F20" s="17"/>
      <c r="G20" s="17"/>
      <c r="H20" s="17"/>
    </row>
    <row r="21" spans="1:8" ht="12.75">
      <c r="A21" s="3"/>
      <c r="B21" s="19" t="s">
        <v>67</v>
      </c>
      <c r="C21" s="17"/>
      <c r="D21" s="17"/>
      <c r="E21" s="17"/>
      <c r="F21" s="17"/>
      <c r="G21" s="17"/>
      <c r="H21" s="17"/>
    </row>
    <row r="22" spans="1:8" ht="15.75">
      <c r="A22" s="3"/>
      <c r="B22" s="78" t="s">
        <v>68</v>
      </c>
      <c r="C22" s="17"/>
      <c r="D22" s="17"/>
      <c r="E22" s="17"/>
      <c r="F22" s="17"/>
      <c r="G22" s="17"/>
      <c r="H22" s="17"/>
    </row>
    <row r="23" spans="1:8" ht="12.75">
      <c r="A23" s="3"/>
      <c r="B23" s="19" t="s">
        <v>69</v>
      </c>
      <c r="C23" s="17"/>
      <c r="D23" s="17"/>
      <c r="E23" s="17"/>
      <c r="F23" s="17"/>
      <c r="G23" s="17"/>
      <c r="H23" s="17"/>
    </row>
    <row r="24" spans="1:8" ht="15.75">
      <c r="A24" s="3"/>
      <c r="B24" s="78" t="s">
        <v>70</v>
      </c>
      <c r="C24" s="17"/>
      <c r="D24" s="17"/>
      <c r="E24" s="17"/>
      <c r="F24" s="17"/>
      <c r="G24" s="17"/>
      <c r="H24" s="17"/>
    </row>
    <row r="25" spans="1:8" ht="12.75">
      <c r="A25" s="3"/>
      <c r="B25" s="19" t="s">
        <v>71</v>
      </c>
      <c r="C25" s="17"/>
      <c r="D25" s="17"/>
      <c r="E25" s="17"/>
      <c r="F25" s="17"/>
      <c r="G25" s="17"/>
      <c r="H25" s="17"/>
    </row>
    <row r="26" spans="1:8" ht="15.75">
      <c r="A26" s="3"/>
      <c r="B26" s="78" t="s">
        <v>72</v>
      </c>
      <c r="C26" s="17"/>
      <c r="D26" s="17"/>
      <c r="E26" s="17"/>
      <c r="F26" s="17"/>
      <c r="G26" s="17"/>
      <c r="H26" s="17"/>
    </row>
    <row r="27" spans="1:8" ht="12.75">
      <c r="A27" s="3"/>
      <c r="B27" s="19" t="s">
        <v>73</v>
      </c>
      <c r="C27" s="17"/>
      <c r="D27" s="17"/>
      <c r="E27" s="17"/>
      <c r="F27" s="17"/>
      <c r="G27" s="17"/>
      <c r="H27" s="17"/>
    </row>
    <row r="28" spans="1:8" ht="12.75">
      <c r="A28" s="3"/>
      <c r="B28" s="19" t="s">
        <v>74</v>
      </c>
      <c r="C28" s="17"/>
      <c r="D28" s="17"/>
      <c r="E28" s="17"/>
      <c r="F28" s="17"/>
      <c r="G28" s="17"/>
      <c r="H28" s="17"/>
    </row>
    <row r="29" spans="1:8" ht="12.75">
      <c r="A29" s="3"/>
      <c r="B29" s="19" t="s">
        <v>75</v>
      </c>
      <c r="C29" s="17"/>
      <c r="D29" s="17"/>
      <c r="E29" s="17"/>
      <c r="F29" s="17"/>
      <c r="G29" s="17"/>
      <c r="H29" s="17"/>
    </row>
    <row r="30" spans="1:8" ht="12.75">
      <c r="A30" s="3"/>
      <c r="B30" s="19"/>
      <c r="C30" s="17"/>
      <c r="D30" s="17"/>
      <c r="E30" s="17"/>
      <c r="F30" s="17"/>
      <c r="G30" s="17"/>
      <c r="H30" s="17"/>
    </row>
    <row r="31" spans="1:8" ht="18">
      <c r="A31" s="3"/>
      <c r="B31" s="77" t="s">
        <v>76</v>
      </c>
      <c r="C31" s="17"/>
      <c r="D31" s="17"/>
      <c r="E31" s="17"/>
      <c r="F31" s="17"/>
      <c r="G31" s="17"/>
      <c r="H31" s="17"/>
    </row>
    <row r="32" spans="1:8" ht="15.75">
      <c r="A32" s="3"/>
      <c r="B32" s="78" t="s">
        <v>65</v>
      </c>
      <c r="C32" s="17"/>
      <c r="D32" s="17"/>
      <c r="E32" s="17"/>
      <c r="F32" s="17"/>
      <c r="G32" s="17"/>
      <c r="H32" s="17"/>
    </row>
    <row r="33" spans="1:8" ht="12.75">
      <c r="A33" s="3"/>
      <c r="B33" s="19" t="s">
        <v>66</v>
      </c>
      <c r="C33" s="17"/>
      <c r="D33" s="17"/>
      <c r="E33" s="17"/>
      <c r="F33" s="17"/>
      <c r="G33" s="17"/>
      <c r="H33" s="17"/>
    </row>
    <row r="34" spans="1:8" ht="12.75">
      <c r="A34" s="3"/>
      <c r="B34" s="19" t="s">
        <v>77</v>
      </c>
      <c r="C34" s="17"/>
      <c r="D34" s="17"/>
      <c r="E34" s="17"/>
      <c r="F34" s="17"/>
      <c r="G34" s="17"/>
      <c r="H34" s="17"/>
    </row>
    <row r="35" spans="1:8" ht="12.75">
      <c r="A35" s="3"/>
      <c r="B35" s="19" t="s">
        <v>67</v>
      </c>
      <c r="C35" s="17"/>
      <c r="D35" s="17"/>
      <c r="E35" s="17"/>
      <c r="F35" s="17"/>
      <c r="G35" s="17"/>
      <c r="H35" s="17"/>
    </row>
    <row r="36" spans="1:8" ht="15.75">
      <c r="A36" s="3" t="s">
        <v>78</v>
      </c>
      <c r="B36" s="78" t="s">
        <v>68</v>
      </c>
      <c r="C36" s="17"/>
      <c r="D36" s="17"/>
      <c r="E36" s="17"/>
      <c r="F36" s="17"/>
      <c r="G36" s="17"/>
      <c r="H36" s="17"/>
    </row>
    <row r="37" spans="1:8" ht="12.75">
      <c r="A37" s="3"/>
      <c r="B37" s="19" t="s">
        <v>79</v>
      </c>
      <c r="C37" s="17"/>
      <c r="D37" s="17"/>
      <c r="E37" s="17"/>
      <c r="F37" s="17"/>
      <c r="G37" s="17"/>
      <c r="H37" s="17"/>
    </row>
    <row r="38" spans="1:8" ht="12.75">
      <c r="A38" s="3"/>
      <c r="B38" s="19" t="s">
        <v>80</v>
      </c>
      <c r="C38" s="17"/>
      <c r="D38" s="17"/>
      <c r="E38" s="17"/>
      <c r="F38" s="17"/>
      <c r="G38" s="17"/>
      <c r="H38" s="17"/>
    </row>
    <row r="39" spans="1:8" ht="12.75">
      <c r="A39" s="3"/>
      <c r="B39" s="19" t="s">
        <v>81</v>
      </c>
      <c r="C39" s="17"/>
      <c r="D39" s="17"/>
      <c r="E39" s="17"/>
      <c r="F39" s="17"/>
      <c r="G39" s="17"/>
      <c r="H39" s="17"/>
    </row>
    <row r="40" spans="1:8" ht="15.75">
      <c r="A40" s="3"/>
      <c r="B40" s="78" t="s">
        <v>70</v>
      </c>
      <c r="C40" s="17"/>
      <c r="D40" s="17"/>
      <c r="E40" s="17"/>
      <c r="F40" s="17"/>
      <c r="G40" s="17"/>
      <c r="H40" s="17"/>
    </row>
    <row r="41" spans="1:8" ht="12.75">
      <c r="A41" s="3"/>
      <c r="B41" s="19" t="s">
        <v>82</v>
      </c>
      <c r="C41" s="17"/>
      <c r="D41" s="17"/>
      <c r="E41" s="17"/>
      <c r="F41" s="17"/>
      <c r="G41" s="17"/>
      <c r="H41" s="17"/>
    </row>
    <row r="42" spans="1:8" ht="12" customHeight="1">
      <c r="A42" s="3"/>
      <c r="B42" s="78" t="s">
        <v>72</v>
      </c>
      <c r="C42" s="17"/>
      <c r="D42" s="17"/>
      <c r="E42" s="17"/>
      <c r="F42" s="17"/>
      <c r="G42" s="17"/>
      <c r="H42" s="17"/>
    </row>
    <row r="43" spans="1:8" ht="12.75">
      <c r="A43" s="3"/>
      <c r="B43" s="19" t="s">
        <v>83</v>
      </c>
      <c r="C43" s="17"/>
      <c r="D43" s="17"/>
      <c r="E43" s="17"/>
      <c r="F43" s="17"/>
      <c r="G43" s="17"/>
      <c r="H43" s="17"/>
    </row>
    <row r="44" spans="1:8" ht="16.5" customHeight="1">
      <c r="A44" s="3"/>
      <c r="B44" s="19" t="s">
        <v>75</v>
      </c>
      <c r="C44" s="22"/>
      <c r="D44" s="22"/>
      <c r="E44" s="22"/>
      <c r="F44" s="23"/>
      <c r="G44" s="22"/>
      <c r="H44" s="22"/>
    </row>
    <row r="45" spans="1:8" ht="16.5" customHeight="1">
      <c r="A45" s="3"/>
      <c r="B45" s="19"/>
      <c r="C45" s="22"/>
      <c r="D45" s="22"/>
      <c r="E45" s="22"/>
      <c r="F45" s="23"/>
      <c r="H45" s="24"/>
    </row>
    <row r="46" ht="18">
      <c r="B46" s="77" t="s">
        <v>27</v>
      </c>
    </row>
    <row r="47" ht="12.75">
      <c r="B47" s="19" t="s">
        <v>84</v>
      </c>
    </row>
    <row r="48" ht="12.75">
      <c r="B48" s="19" t="s">
        <v>80</v>
      </c>
    </row>
    <row r="49" ht="12.75">
      <c r="B49" s="19" t="s">
        <v>85</v>
      </c>
    </row>
    <row r="51" ht="18">
      <c r="B51" s="77" t="s">
        <v>86</v>
      </c>
    </row>
    <row r="52" spans="2:12" ht="12.75">
      <c r="B52" s="140" t="s">
        <v>87</v>
      </c>
      <c r="C52" s="140"/>
      <c r="D52" s="140"/>
      <c r="E52" s="141" t="s">
        <v>88</v>
      </c>
      <c r="F52" s="141"/>
      <c r="G52" s="141"/>
      <c r="H52" s="141"/>
      <c r="I52" s="141"/>
      <c r="J52" s="141"/>
      <c r="K52" s="141"/>
      <c r="L52" s="141"/>
    </row>
    <row r="53" spans="2:14" ht="12.75">
      <c r="B53" s="130" t="e">
        <v>#VALUE!</v>
      </c>
      <c r="C53" s="130"/>
      <c r="D53" s="130"/>
      <c r="E53" s="142" t="s">
        <v>89</v>
      </c>
      <c r="F53" s="142"/>
      <c r="G53" s="142"/>
      <c r="H53" s="142"/>
      <c r="I53" s="142"/>
      <c r="J53" s="142"/>
      <c r="K53" s="142"/>
      <c r="L53" s="142"/>
      <c r="M53" s="142"/>
      <c r="N53" s="142"/>
    </row>
    <row r="54" spans="2:5" ht="12.75">
      <c r="B54" s="1"/>
      <c r="C54" s="1"/>
      <c r="D54" s="1"/>
      <c r="E54" s="19"/>
    </row>
    <row r="55" spans="2:14" ht="12.75" customHeight="1">
      <c r="B55" s="130" t="s">
        <v>90</v>
      </c>
      <c r="C55" s="130"/>
      <c r="D55" s="130"/>
      <c r="E55" s="143" t="s">
        <v>91</v>
      </c>
      <c r="F55" s="143"/>
      <c r="G55" s="143"/>
      <c r="H55" s="143"/>
      <c r="I55" s="143"/>
      <c r="J55" s="143"/>
      <c r="K55" s="143"/>
      <c r="L55" s="143"/>
      <c r="M55" s="143"/>
      <c r="N55" s="143"/>
    </row>
    <row r="56" spans="5:14" ht="12.75">
      <c r="E56" s="143"/>
      <c r="F56" s="143"/>
      <c r="G56" s="143"/>
      <c r="H56" s="143"/>
      <c r="I56" s="143"/>
      <c r="J56" s="143"/>
      <c r="K56" s="143"/>
      <c r="L56" s="143"/>
      <c r="M56" s="143"/>
      <c r="N56" s="143"/>
    </row>
    <row r="57" spans="5:14" ht="12.75">
      <c r="E57" s="143"/>
      <c r="F57" s="143"/>
      <c r="G57" s="143"/>
      <c r="H57" s="143"/>
      <c r="I57" s="143"/>
      <c r="J57" s="143"/>
      <c r="K57" s="143"/>
      <c r="L57" s="143"/>
      <c r="M57" s="143"/>
      <c r="N57" s="143"/>
    </row>
  </sheetData>
  <sheetProtection password="B2B1" sheet="1"/>
  <mergeCells count="7">
    <mergeCell ref="B55:D55"/>
    <mergeCell ref="B2:H4"/>
    <mergeCell ref="B52:D52"/>
    <mergeCell ref="E52:L52"/>
    <mergeCell ref="B53:D53"/>
    <mergeCell ref="E53:N53"/>
    <mergeCell ref="E55:N57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2464223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7"/>
  <sheetViews>
    <sheetView showGridLines="0" tabSelected="1" zoomScalePageLayoutView="0" workbookViewId="0" topLeftCell="A1">
      <selection activeCell="K11" sqref="K11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2.421875" style="2" customWidth="1"/>
    <col min="4" max="4" width="13.57421875" style="2" customWidth="1"/>
    <col min="5" max="5" width="11.7109375" style="2" customWidth="1"/>
    <col min="6" max="6" width="5.7109375" style="2" customWidth="1"/>
    <col min="7" max="7" width="17.710937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3.5" thickBot="1"/>
    <row r="2" spans="1:14" ht="22.5" customHeight="1">
      <c r="A2" s="3"/>
      <c r="B2" s="150" t="s">
        <v>3</v>
      </c>
      <c r="C2" s="151"/>
      <c r="D2" s="151"/>
      <c r="E2" s="151"/>
      <c r="F2" s="151"/>
      <c r="G2" s="151"/>
      <c r="H2" s="152"/>
      <c r="I2" s="4"/>
      <c r="J2" s="5"/>
      <c r="K2" s="5"/>
      <c r="L2" s="5"/>
      <c r="M2" s="5"/>
      <c r="N2" s="6"/>
    </row>
    <row r="3" spans="1:14" ht="12.75">
      <c r="A3" s="7"/>
      <c r="B3" s="153"/>
      <c r="C3" s="154"/>
      <c r="D3" s="154"/>
      <c r="E3" s="154"/>
      <c r="F3" s="154"/>
      <c r="G3" s="154"/>
      <c r="H3" s="155"/>
      <c r="I3" s="9"/>
      <c r="J3" s="5"/>
      <c r="K3" s="5"/>
      <c r="L3" s="5"/>
      <c r="M3" s="5"/>
      <c r="N3" s="6"/>
    </row>
    <row r="4" spans="1:14" ht="13.5" thickBot="1">
      <c r="A4" s="7"/>
      <c r="B4" s="156"/>
      <c r="C4" s="157"/>
      <c r="D4" s="157"/>
      <c r="E4" s="157"/>
      <c r="F4" s="157"/>
      <c r="G4" s="157"/>
      <c r="H4" s="158"/>
      <c r="I4" s="4"/>
      <c r="J4" s="5"/>
      <c r="K4" s="5"/>
      <c r="L4" s="5"/>
      <c r="M4" s="5"/>
      <c r="N4" s="6"/>
    </row>
    <row r="5" spans="1:14" ht="12.75">
      <c r="A5" s="7"/>
      <c r="B5" s="8"/>
      <c r="C5" s="8"/>
      <c r="D5" s="8"/>
      <c r="E5" s="8"/>
      <c r="F5" s="8"/>
      <c r="G5" s="8"/>
      <c r="H5" s="8"/>
      <c r="I5" s="8"/>
      <c r="J5" s="5"/>
      <c r="K5" s="5"/>
      <c r="L5" s="5"/>
      <c r="M5" s="5"/>
      <c r="N5" s="6"/>
    </row>
    <row r="6" spans="1:14" ht="12.75">
      <c r="A6" s="6"/>
      <c r="B6" s="10" t="s">
        <v>4</v>
      </c>
      <c r="C6" s="6"/>
      <c r="D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6"/>
      <c r="B7" s="10"/>
      <c r="C7" s="11" t="s">
        <v>100</v>
      </c>
      <c r="D7" s="6"/>
      <c r="E7" s="11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6"/>
      <c r="B8" s="10"/>
      <c r="C8" s="11"/>
      <c r="D8" s="6"/>
      <c r="E8" s="11"/>
      <c r="F8" s="6"/>
      <c r="G8" s="6"/>
      <c r="H8" s="6"/>
      <c r="I8" s="6"/>
      <c r="J8" s="6"/>
      <c r="K8" s="6"/>
      <c r="L8" s="6"/>
      <c r="M8" s="6"/>
      <c r="N8" s="6"/>
    </row>
    <row r="9" spans="2:9" ht="13.5" thickBot="1">
      <c r="B9" s="159" t="s">
        <v>56</v>
      </c>
      <c r="C9" s="160"/>
      <c r="D9" s="160"/>
      <c r="E9" s="160"/>
      <c r="F9" s="160"/>
      <c r="G9" s="160"/>
      <c r="H9" s="160"/>
      <c r="I9" s="12"/>
    </row>
    <row r="10" spans="2:9" ht="39" customHeight="1" thickBot="1">
      <c r="B10" s="60" t="s">
        <v>5</v>
      </c>
      <c r="C10" s="60" t="s">
        <v>0</v>
      </c>
      <c r="D10" s="60" t="s">
        <v>1</v>
      </c>
      <c r="E10" s="60" t="s">
        <v>6</v>
      </c>
      <c r="F10" s="61"/>
      <c r="G10" s="60" t="s">
        <v>2</v>
      </c>
      <c r="H10" s="60" t="s">
        <v>54</v>
      </c>
      <c r="I10" s="13"/>
    </row>
    <row r="11" spans="2:9" ht="13.5" thickBot="1">
      <c r="B11" s="62">
        <v>1</v>
      </c>
      <c r="C11" s="66">
        <v>1</v>
      </c>
      <c r="D11" s="66">
        <v>100000</v>
      </c>
      <c r="E11" s="69">
        <v>0.016</v>
      </c>
      <c r="F11" s="63"/>
      <c r="G11" s="66">
        <v>1</v>
      </c>
      <c r="H11" s="66">
        <v>1600</v>
      </c>
      <c r="I11" s="14"/>
    </row>
    <row r="12" spans="2:9" ht="13.5" customHeight="1" thickBot="1">
      <c r="B12" s="64">
        <v>2</v>
      </c>
      <c r="C12" s="67">
        <v>100001</v>
      </c>
      <c r="D12" s="67">
        <v>400000</v>
      </c>
      <c r="E12" s="70">
        <v>0.004</v>
      </c>
      <c r="F12" s="63"/>
      <c r="G12" s="67">
        <v>1601</v>
      </c>
      <c r="H12" s="67">
        <v>2800</v>
      </c>
      <c r="I12" s="14"/>
    </row>
    <row r="13" spans="2:9" ht="13.5" customHeight="1" thickBot="1">
      <c r="B13" s="62">
        <v>3</v>
      </c>
      <c r="C13" s="66">
        <v>400001</v>
      </c>
      <c r="D13" s="66">
        <v>1000000</v>
      </c>
      <c r="E13" s="69">
        <v>0.0025</v>
      </c>
      <c r="F13" s="63"/>
      <c r="G13" s="66">
        <v>2801</v>
      </c>
      <c r="H13" s="66">
        <v>4300</v>
      </c>
      <c r="I13" s="14"/>
    </row>
    <row r="14" spans="2:9" ht="13.5" customHeight="1" thickBot="1">
      <c r="B14" s="64">
        <v>4</v>
      </c>
      <c r="C14" s="67">
        <v>1000001</v>
      </c>
      <c r="D14" s="67">
        <v>5000000</v>
      </c>
      <c r="E14" s="70">
        <v>0.001</v>
      </c>
      <c r="F14" s="63"/>
      <c r="G14" s="67">
        <v>4301</v>
      </c>
      <c r="H14" s="67">
        <v>8300</v>
      </c>
      <c r="I14" s="14"/>
    </row>
    <row r="15" spans="2:9" ht="13.5" customHeight="1" thickBot="1">
      <c r="B15" s="65">
        <v>5</v>
      </c>
      <c r="C15" s="68">
        <v>5000001</v>
      </c>
      <c r="D15" s="68"/>
      <c r="E15" s="71">
        <v>0.0004</v>
      </c>
      <c r="F15" s="63"/>
      <c r="G15" s="68">
        <v>8301</v>
      </c>
      <c r="H15" s="68" t="s">
        <v>8</v>
      </c>
      <c r="I15" s="15"/>
    </row>
    <row r="16" ht="12.75" customHeight="1"/>
    <row r="17" spans="2:9" ht="16.5" customHeight="1">
      <c r="B17" s="16" t="s">
        <v>9</v>
      </c>
      <c r="C17" s="17"/>
      <c r="D17" s="17"/>
      <c r="E17" s="17"/>
      <c r="F17" s="17"/>
      <c r="G17" s="17"/>
      <c r="H17" s="17"/>
      <c r="I17" s="17"/>
    </row>
    <row r="18" spans="1:10" ht="12" customHeight="1">
      <c r="A18" s="3"/>
      <c r="B18" s="16" t="s">
        <v>10</v>
      </c>
      <c r="C18" s="17"/>
      <c r="D18" s="17"/>
      <c r="E18" s="17"/>
      <c r="F18" s="17"/>
      <c r="G18" s="17"/>
      <c r="H18" s="17"/>
      <c r="I18" s="17"/>
      <c r="J18" s="18"/>
    </row>
    <row r="19" spans="1:10" ht="12" customHeight="1">
      <c r="A19" s="3"/>
      <c r="B19" s="19" t="s">
        <v>11</v>
      </c>
      <c r="C19" s="17"/>
      <c r="D19" s="17"/>
      <c r="E19" s="17"/>
      <c r="F19" s="17"/>
      <c r="G19" s="17"/>
      <c r="H19" s="17"/>
      <c r="I19" s="17"/>
      <c r="J19" s="18"/>
    </row>
    <row r="20" spans="1:10" ht="12" customHeight="1">
      <c r="A20" s="3"/>
      <c r="B20" s="19"/>
      <c r="C20" s="17"/>
      <c r="D20" s="17"/>
      <c r="E20" s="17"/>
      <c r="F20" s="17"/>
      <c r="G20" s="17"/>
      <c r="H20" s="17"/>
      <c r="I20" s="17"/>
      <c r="J20" s="18"/>
    </row>
    <row r="21" spans="1:10" ht="15.75">
      <c r="A21" s="3"/>
      <c r="B21" s="20" t="s">
        <v>12</v>
      </c>
      <c r="C21" s="17"/>
      <c r="D21" s="17"/>
      <c r="E21" s="17"/>
      <c r="F21" s="17"/>
      <c r="G21" s="17"/>
      <c r="H21" s="17"/>
      <c r="I21" s="17"/>
      <c r="J21" s="18"/>
    </row>
    <row r="22" spans="1:10" ht="16.5" customHeight="1">
      <c r="A22" s="3"/>
      <c r="B22" s="21" t="s">
        <v>55</v>
      </c>
      <c r="C22" s="22"/>
      <c r="D22" s="22"/>
      <c r="E22" s="22"/>
      <c r="F22" s="23"/>
      <c r="G22" s="22"/>
      <c r="H22" s="22"/>
      <c r="I22" s="22"/>
      <c r="J22" s="18"/>
    </row>
    <row r="23" spans="1:12" ht="16.5" customHeight="1" thickBot="1">
      <c r="A23" s="3"/>
      <c r="B23" s="22"/>
      <c r="C23" s="22"/>
      <c r="D23" s="22"/>
      <c r="E23" s="22"/>
      <c r="F23" s="23"/>
      <c r="H23" s="24"/>
      <c r="I23" s="24"/>
      <c r="J23" s="25"/>
      <c r="K23" s="26"/>
      <c r="L23"/>
    </row>
    <row r="24" spans="1:12" ht="16.5" customHeight="1" thickBot="1">
      <c r="A24" s="3"/>
      <c r="B24" s="27" t="s">
        <v>13</v>
      </c>
      <c r="C24" s="21" t="s">
        <v>14</v>
      </c>
      <c r="D24" s="21"/>
      <c r="F24" s="28"/>
      <c r="G24" s="29"/>
      <c r="H24" s="21"/>
      <c r="I24" s="22"/>
      <c r="J24" s="18"/>
      <c r="K24"/>
      <c r="L24"/>
    </row>
    <row r="25" spans="1:12" ht="16.5" customHeight="1" thickBot="1">
      <c r="A25" s="3"/>
      <c r="B25" s="22"/>
      <c r="C25" s="21" t="s">
        <v>15</v>
      </c>
      <c r="D25" s="21"/>
      <c r="G25" s="30">
        <f>ROUNDUP(SUM(F46:F57),0)</f>
        <v>0</v>
      </c>
      <c r="H25" s="21"/>
      <c r="I25" s="21"/>
      <c r="J25" s="18"/>
      <c r="K25"/>
      <c r="L25"/>
    </row>
    <row r="26" spans="1:12" ht="16.5" customHeight="1" thickBot="1">
      <c r="A26" s="3"/>
      <c r="B26" s="22"/>
      <c r="C26" s="21"/>
      <c r="D26" s="21"/>
      <c r="E26" s="20" t="s">
        <v>16</v>
      </c>
      <c r="G26" s="31" t="s">
        <v>8</v>
      </c>
      <c r="H26" s="21"/>
      <c r="I26" s="21"/>
      <c r="J26" s="18"/>
      <c r="K26"/>
      <c r="L26"/>
    </row>
    <row r="27" spans="1:12" ht="16.5" customHeight="1" thickBot="1">
      <c r="A27" s="3"/>
      <c r="B27" s="27" t="s">
        <v>17</v>
      </c>
      <c r="C27" s="21" t="s">
        <v>18</v>
      </c>
      <c r="D27" s="21"/>
      <c r="G27" s="29"/>
      <c r="H27" s="21"/>
      <c r="I27" s="21"/>
      <c r="J27" s="18"/>
      <c r="K27"/>
      <c r="L27"/>
    </row>
    <row r="28" spans="1:12" ht="16.5" customHeight="1" thickBot="1">
      <c r="A28" s="3"/>
      <c r="B28" s="22"/>
      <c r="C28" s="21" t="s">
        <v>19</v>
      </c>
      <c r="D28" s="21"/>
      <c r="G28" s="32">
        <f>IF(G27&gt;0.001,SUM(I46:I55),0)</f>
        <v>0</v>
      </c>
      <c r="H28" s="21"/>
      <c r="I28" s="21"/>
      <c r="J28" s="18"/>
      <c r="K28"/>
      <c r="L28"/>
    </row>
    <row r="29" spans="1:12" ht="16.5" thickBot="1">
      <c r="A29" s="3"/>
      <c r="B29" s="22"/>
      <c r="C29" s="21"/>
      <c r="D29" s="21"/>
      <c r="E29" s="20" t="s">
        <v>20</v>
      </c>
      <c r="G29" s="31" t="s">
        <v>21</v>
      </c>
      <c r="H29" s="21"/>
      <c r="I29" s="21"/>
      <c r="J29" s="18"/>
      <c r="K29"/>
      <c r="L29"/>
    </row>
    <row r="30" spans="1:12" ht="16.5" customHeight="1" thickBot="1">
      <c r="A30" s="3"/>
      <c r="B30" s="27" t="s">
        <v>22</v>
      </c>
      <c r="C30" s="21" t="s">
        <v>23</v>
      </c>
      <c r="D30" s="21"/>
      <c r="G30" s="33">
        <f>G24-G28</f>
        <v>0</v>
      </c>
      <c r="H30" s="21"/>
      <c r="I30" s="21"/>
      <c r="J30" s="18"/>
      <c r="K30"/>
      <c r="L30"/>
    </row>
    <row r="31" spans="1:12" ht="15" customHeight="1" thickBot="1">
      <c r="A31" s="3"/>
      <c r="B31" s="27"/>
      <c r="C31" s="21"/>
      <c r="D31" s="21"/>
      <c r="G31" s="34"/>
      <c r="H31" s="21"/>
      <c r="I31" s="21"/>
      <c r="J31" s="18"/>
      <c r="K31"/>
      <c r="L31"/>
    </row>
    <row r="32" spans="1:12" ht="16.5" customHeight="1" thickBot="1">
      <c r="A32" s="3"/>
      <c r="B32" s="27" t="s">
        <v>24</v>
      </c>
      <c r="C32" s="21" t="s">
        <v>25</v>
      </c>
      <c r="D32" s="21"/>
      <c r="G32" s="35">
        <f>G25-G27</f>
        <v>0</v>
      </c>
      <c r="H32" s="21"/>
      <c r="I32" s="21"/>
      <c r="J32" s="18"/>
      <c r="K32"/>
      <c r="L32"/>
    </row>
    <row r="33" spans="1:12" ht="16.5" customHeight="1">
      <c r="A33" s="3"/>
      <c r="B33" s="22"/>
      <c r="C33" s="21"/>
      <c r="D33" s="21"/>
      <c r="E33" s="21"/>
      <c r="G33" s="21"/>
      <c r="H33" s="21"/>
      <c r="I33" s="21"/>
      <c r="J33" s="18"/>
      <c r="K33"/>
      <c r="L33"/>
    </row>
    <row r="34" spans="1:12" ht="18.75" customHeight="1">
      <c r="A34" s="3"/>
      <c r="B34" s="22"/>
      <c r="C34" s="21"/>
      <c r="D34" s="21"/>
      <c r="E34" s="21"/>
      <c r="G34" s="36" t="s">
        <v>26</v>
      </c>
      <c r="H34" s="21"/>
      <c r="I34" s="21"/>
      <c r="J34" s="18"/>
      <c r="K34"/>
      <c r="L34"/>
    </row>
    <row r="35" spans="1:12" ht="18.75" customHeight="1">
      <c r="A35" s="3"/>
      <c r="C35" s="21"/>
      <c r="D35" s="21"/>
      <c r="E35" s="21"/>
      <c r="G35" s="37">
        <f>IF(G32&lt;0,"****   STOP, Fix input in red shaded cell above (G27)****","")</f>
      </c>
      <c r="H35" s="21"/>
      <c r="I35" s="21"/>
      <c r="J35" s="18"/>
      <c r="K35"/>
      <c r="L35"/>
    </row>
    <row r="36" spans="1:12" ht="18.75" customHeight="1">
      <c r="A36" s="3"/>
      <c r="B36" s="20" t="s">
        <v>27</v>
      </c>
      <c r="C36" s="21"/>
      <c r="D36" s="21"/>
      <c r="E36" s="21"/>
      <c r="G36" s="37"/>
      <c r="H36" s="21"/>
      <c r="I36" s="21"/>
      <c r="J36" s="18"/>
      <c r="K36"/>
      <c r="L36"/>
    </row>
    <row r="37" spans="1:12" ht="18.75" customHeight="1">
      <c r="A37" s="3"/>
      <c r="B37" s="21" t="s">
        <v>28</v>
      </c>
      <c r="C37" s="21"/>
      <c r="D37" s="21"/>
      <c r="E37" s="21"/>
      <c r="G37" s="37"/>
      <c r="H37" s="21"/>
      <c r="I37" s="21"/>
      <c r="J37" s="18"/>
      <c r="K37"/>
      <c r="L37"/>
    </row>
    <row r="38" spans="1:12" ht="9.75" customHeight="1" thickBot="1">
      <c r="A38" s="3"/>
      <c r="B38" s="21"/>
      <c r="C38" s="21"/>
      <c r="D38" s="21"/>
      <c r="E38" s="21"/>
      <c r="G38" s="37"/>
      <c r="H38" s="21"/>
      <c r="I38" s="21"/>
      <c r="J38" s="18"/>
      <c r="K38"/>
      <c r="L38"/>
    </row>
    <row r="39" spans="1:12" ht="18.75" customHeight="1" thickBot="1">
      <c r="A39" s="3"/>
      <c r="B39" s="21"/>
      <c r="C39" s="21" t="s">
        <v>29</v>
      </c>
      <c r="D39" s="21"/>
      <c r="E39" s="21"/>
      <c r="G39" s="29"/>
      <c r="H39" s="21"/>
      <c r="I39" s="21"/>
      <c r="J39" s="18"/>
      <c r="K39"/>
      <c r="L39"/>
    </row>
    <row r="40" spans="1:12" ht="17.25" customHeight="1" thickBot="1">
      <c r="A40" s="3"/>
      <c r="B40" s="21"/>
      <c r="C40" s="21" t="s">
        <v>30</v>
      </c>
      <c r="D40" s="21"/>
      <c r="E40" s="21"/>
      <c r="F40" s="38"/>
      <c r="G40" s="32">
        <f>IF(G39&gt;0.001,SUM(L46:L57),0)</f>
        <v>0</v>
      </c>
      <c r="H40" s="21"/>
      <c r="I40" s="21"/>
      <c r="J40" s="18"/>
      <c r="K40"/>
      <c r="L40"/>
    </row>
    <row r="41" spans="1:12" ht="17.25" customHeight="1">
      <c r="A41" s="3"/>
      <c r="B41" s="21"/>
      <c r="C41" s="21"/>
      <c r="D41" s="21"/>
      <c r="E41" s="21"/>
      <c r="F41" s="38"/>
      <c r="G41" s="39"/>
      <c r="H41" s="21"/>
      <c r="I41" s="21"/>
      <c r="J41" s="18"/>
      <c r="K41"/>
      <c r="L41"/>
    </row>
    <row r="42" spans="1:10" ht="16.5" customHeight="1">
      <c r="A42" s="3"/>
      <c r="B42" s="21" t="s">
        <v>31</v>
      </c>
      <c r="C42" s="22"/>
      <c r="D42" s="22"/>
      <c r="E42" s="22"/>
      <c r="F42" s="22"/>
      <c r="G42" s="22"/>
      <c r="H42" s="22"/>
      <c r="I42" s="22"/>
      <c r="J42" s="18"/>
    </row>
    <row r="43" spans="1:7" ht="15" customHeight="1" hidden="1" outlineLevel="1">
      <c r="A43" s="40"/>
      <c r="E43" s="18"/>
      <c r="F43" s="18"/>
      <c r="G43" s="18"/>
    </row>
    <row r="44" spans="1:17" ht="18" customHeight="1" hidden="1" outlineLevel="1" thickBot="1">
      <c r="A44" s="40"/>
      <c r="E44" s="18"/>
      <c r="F44" s="18"/>
      <c r="G44" s="18"/>
      <c r="N44" s="18"/>
      <c r="O44" s="18"/>
      <c r="P44" s="18"/>
      <c r="Q44" s="18"/>
    </row>
    <row r="45" spans="1:12" ht="39" hidden="1" outlineLevel="1" thickBot="1">
      <c r="A45" s="40"/>
      <c r="B45" s="41" t="s">
        <v>32</v>
      </c>
      <c r="C45" s="42" t="s">
        <v>1</v>
      </c>
      <c r="D45" s="42" t="s">
        <v>33</v>
      </c>
      <c r="E45" s="43" t="s">
        <v>6</v>
      </c>
      <c r="F45" s="44" t="s">
        <v>34</v>
      </c>
      <c r="G45" s="43" t="s">
        <v>35</v>
      </c>
      <c r="H45" s="43" t="s">
        <v>7</v>
      </c>
      <c r="I45" s="44" t="s">
        <v>36</v>
      </c>
      <c r="J45" s="41" t="s">
        <v>35</v>
      </c>
      <c r="K45" s="43" t="s">
        <v>7</v>
      </c>
      <c r="L45" s="44" t="s">
        <v>36</v>
      </c>
    </row>
    <row r="46" spans="1:12" ht="13.5" hidden="1" outlineLevel="1" thickTop="1">
      <c r="A46" s="40"/>
      <c r="B46" s="45">
        <v>1</v>
      </c>
      <c r="C46" s="46">
        <v>100000</v>
      </c>
      <c r="D46" s="47">
        <f>IF(G24&gt;C46,C46,G24)</f>
        <v>0</v>
      </c>
      <c r="E46" s="48">
        <v>0.016</v>
      </c>
      <c r="F46" s="49">
        <f aca="true" t="shared" si="0" ref="F46:F57">IF(D46="","",(D46*E46))</f>
        <v>0</v>
      </c>
      <c r="G46" s="3">
        <f>IF(G27&gt;H46,H46,G27)</f>
        <v>0</v>
      </c>
      <c r="H46" s="46">
        <v>1600</v>
      </c>
      <c r="I46" s="28">
        <f aca="true" t="shared" si="1" ref="I46:I57">IF(G46="","",(G46/E46))</f>
        <v>0</v>
      </c>
      <c r="J46" s="45">
        <f>IF(G39&gt;K46,K46,G39)</f>
        <v>0</v>
      </c>
      <c r="K46" s="46">
        <v>1600</v>
      </c>
      <c r="L46" s="28">
        <f aca="true" t="shared" si="2" ref="L46:L57">IF(J46="","",(J46/E46))</f>
        <v>0</v>
      </c>
    </row>
    <row r="47" spans="1:12" ht="12.75" hidden="1" outlineLevel="1">
      <c r="A47" s="40"/>
      <c r="B47" s="45">
        <f aca="true" t="shared" si="3" ref="B47:B57">IF(E47&lt;&gt;"",B46+1,"")</f>
        <v>2</v>
      </c>
      <c r="C47" s="46">
        <v>400000</v>
      </c>
      <c r="D47" s="47">
        <f>IF(AND($G$24&gt;C46,C47&lt;&gt;""),(IF($G$24&lt;(1+C47),($G$24-(SUM($D$46:D46))),(($G$24-C46)-($G$24-C47)))),IF(AND($G$24&gt;C46,C46&gt;0.001),($G$24-C46),""))</f>
      </c>
      <c r="E47" s="48">
        <v>0.004</v>
      </c>
      <c r="F47" s="49">
        <f t="shared" si="0"/>
      </c>
      <c r="G47" s="3">
        <f>IF(AND($G$27&gt;H46,H47&lt;&gt;""),(IF($G$27&lt;(1+H47),($G$27-(SUM($G$46:G46))),(($G$27-H46)-($G$27-H47)))),IF(AND($G$27&gt;H46,H46&gt;0.001),($G$27-H46),""))</f>
      </c>
      <c r="H47" s="46">
        <v>2800</v>
      </c>
      <c r="I47" s="28">
        <f t="shared" si="1"/>
      </c>
      <c r="J47" s="45">
        <f>IF(AND($G$39&gt;K46,K47&lt;&gt;""),(IF($G$39&lt;(1+K47),($G$39-(SUM($J$46:J46))),(($G$39-K46)-($G$39-K47)))),IF(AND($G$39&gt;K46,K46&gt;0.001),($G$39-K46),""))</f>
      </c>
      <c r="K47" s="46">
        <v>2800</v>
      </c>
      <c r="L47" s="28">
        <f t="shared" si="2"/>
      </c>
    </row>
    <row r="48" spans="1:12" ht="12.75" hidden="1" outlineLevel="1">
      <c r="A48" s="40"/>
      <c r="B48" s="45">
        <f t="shared" si="3"/>
        <v>3</v>
      </c>
      <c r="C48" s="50">
        <v>1000000</v>
      </c>
      <c r="D48" s="47">
        <f>IF(AND($G$24&gt;C47,C48&lt;&gt;""),(IF($G$24&lt;(1+C48),($G$24-(SUM($D$46:D47))),(($G$24-C47)-($G$24-C48)))),IF(AND($G$24&gt;C47,C47&gt;0.001),($G$24-C47),""))</f>
      </c>
      <c r="E48" s="48">
        <v>0.0025</v>
      </c>
      <c r="F48" s="49">
        <f t="shared" si="0"/>
      </c>
      <c r="G48" s="3">
        <f>IF(AND($G$27&gt;H47,H48&lt;&gt;""),(IF($G$27&lt;(1+H48),($G$27-(SUM($G$46:G47))),(($G$27-H47)-($G$27-H48)))),IF(AND($G$27&gt;H47,H47&gt;0.001),($G$27-H47),""))</f>
      </c>
      <c r="H48" s="50">
        <v>4300</v>
      </c>
      <c r="I48" s="28">
        <f t="shared" si="1"/>
      </c>
      <c r="J48" s="45">
        <f>IF(AND($G$39&gt;K47,K48&lt;&gt;""),(IF($G$39&lt;(1+K48),($G$39-(SUM($J$46:J47))),(($G$39-K47)-($G$39-K48)))),IF(AND($G$39&gt;K47,K47&gt;0.001),($G$39-K47),""))</f>
      </c>
      <c r="K48" s="50">
        <v>4300</v>
      </c>
      <c r="L48" s="28">
        <f t="shared" si="2"/>
      </c>
    </row>
    <row r="49" spans="1:12" ht="12.75" customHeight="1" hidden="1" outlineLevel="1">
      <c r="A49" s="40"/>
      <c r="B49" s="45">
        <f t="shared" si="3"/>
        <v>4</v>
      </c>
      <c r="C49" s="50">
        <v>5000000</v>
      </c>
      <c r="D49" s="47">
        <f>IF(AND($G$24&gt;C48,C49&lt;&gt;""),(IF($G$24&lt;(1+C49),($G$24-(SUM($D$46:D48))),(($G$24-C48)-($G$24-C49)))),IF(AND($G$24&gt;C48,C48&gt;0.001),($G$24-C48),""))</f>
      </c>
      <c r="E49" s="48">
        <v>0.001</v>
      </c>
      <c r="F49" s="49">
        <f t="shared" si="0"/>
      </c>
      <c r="G49" s="3">
        <f>IF(AND($G$27&gt;H48,H49&lt;&gt;""),(IF($G$27&lt;(1+H49),($G$27-(SUM($G$46:G48))),(($G$27-H48)-($G$27-H49)))),IF(AND($G$27&gt;H48,H48&gt;0.001),($G$27-H48),""))</f>
      </c>
      <c r="H49" s="50">
        <v>8300</v>
      </c>
      <c r="I49" s="28">
        <f t="shared" si="1"/>
      </c>
      <c r="J49" s="45">
        <f>IF(AND($G$39&gt;K48,K49&lt;&gt;""),(IF($G$39&lt;(1+K49),($G$39-(SUM($J$46:J48))),(($G$39-K48)-($G$39-K49)))),IF(AND($G$39&gt;K48,K48&gt;0.001),($G$39-K48),""))</f>
      </c>
      <c r="K49" s="50">
        <v>8300</v>
      </c>
      <c r="L49" s="28">
        <f t="shared" si="2"/>
      </c>
    </row>
    <row r="50" spans="1:12" ht="12.75" hidden="1" outlineLevel="1">
      <c r="A50" s="40"/>
      <c r="B50" s="45">
        <f t="shared" si="3"/>
        <v>5</v>
      </c>
      <c r="C50" s="50"/>
      <c r="D50" s="47">
        <f>IF(AND($G$24&gt;C49,C50&lt;&gt;""),(IF($G$24&lt;(1+C50),($G$24-(SUM($D$46:D49))),(($G$24-C49)-($G$24-C50)))),IF(AND($G$24&gt;C49,C49&gt;0.001),($G$24-C49),""))</f>
      </c>
      <c r="E50" s="48">
        <v>0.0004</v>
      </c>
      <c r="F50" s="49">
        <f t="shared" si="0"/>
      </c>
      <c r="G50" s="3">
        <f>IF(AND($G$27&gt;H49,H50&lt;&gt;""),(IF($G$27&lt;(1+H50),($G$27-(SUM($G$46:G49))),(($G$27-H49)-($G$27-H50)))),IF(AND($G$27&gt;H49,H49&gt;0.001),($G$27-H49),""))</f>
      </c>
      <c r="H50" s="50"/>
      <c r="I50" s="28">
        <f t="shared" si="1"/>
      </c>
      <c r="J50" s="45">
        <f>IF(AND($G$39&gt;K49,K50&lt;&gt;""),(IF($G$39&lt;(1+K50),($G$39-(SUM($J$46:J49))),(($G$39-K49)-($G$39-K50)))),IF(AND($G$39&gt;K49,K49&gt;0.001),($G$39-K49),""))</f>
      </c>
      <c r="K50" s="50"/>
      <c r="L50" s="28">
        <f t="shared" si="2"/>
      </c>
    </row>
    <row r="51" spans="1:12" ht="12.75" hidden="1" outlineLevel="1">
      <c r="A51" s="40"/>
      <c r="B51" s="45">
        <f t="shared" si="3"/>
      </c>
      <c r="C51" s="50"/>
      <c r="D51" s="47">
        <f>IF(AND($G$24&gt;C50,C51&lt;&gt;""),(IF($G$24&lt;(1+C51),($G$24-(SUM($D$46:D50))),(($G$24-C50)-($G$24-C51)))),IF(AND($G$24&gt;C50,C50&gt;0.001),($G$24-C50),""))</f>
      </c>
      <c r="E51" s="48"/>
      <c r="F51" s="49">
        <f t="shared" si="0"/>
      </c>
      <c r="G51" s="3">
        <f>IF(AND($G$27&gt;H50,H51&lt;&gt;""),(IF($G$27&lt;(1+H51),($G$27-(SUM($G$46:G50))),(($G$27-H50)-($G$27-H51)))),IF(AND($G$27&gt;H50,H50&gt;0.001),($G$27-H50),""))</f>
      </c>
      <c r="H51" s="50"/>
      <c r="I51" s="28">
        <f t="shared" si="1"/>
      </c>
      <c r="J51" s="45">
        <f>IF(AND($G$39&gt;K50,K51&lt;&gt;""),(IF($G$39&lt;(1+K51),($G$39-(SUM($J$46:J50))),(($G$39-K50)-($G$39-K51)))),IF(AND($G$39&gt;K50,K50&gt;0.001),($G$39-K50),""))</f>
      </c>
      <c r="K51" s="50"/>
      <c r="L51" s="28">
        <f t="shared" si="2"/>
      </c>
    </row>
    <row r="52" spans="1:12" ht="12.75" hidden="1" outlineLevel="1">
      <c r="A52" s="40"/>
      <c r="B52" s="45">
        <f t="shared" si="3"/>
      </c>
      <c r="C52" s="50"/>
      <c r="D52" s="47">
        <f>IF(AND($G$24&gt;C51,C52&lt;&gt;""),(IF($G$24&lt;(1+C52),($G$24-(SUM($D$46:D51))),(($G$24-C51)-($G$24-C52)))),IF(AND($G$24&gt;C51,C51&gt;0.001),($G$24-C51),""))</f>
      </c>
      <c r="E52" s="48"/>
      <c r="F52" s="49">
        <f t="shared" si="0"/>
      </c>
      <c r="G52" s="3">
        <f>IF(AND($G$27&gt;H51,H52&lt;&gt;""),(IF($G$27&lt;(1+H52),($G$27-(SUM($G$46:G51))),(($G$27-H51)-($G$27-H52)))),IF(AND($G$27&gt;H51,H51&gt;0.001),($G$27-H51),""))</f>
      </c>
      <c r="H52" s="50"/>
      <c r="I52" s="28">
        <f t="shared" si="1"/>
      </c>
      <c r="J52" s="45">
        <f>IF(AND($G$39&gt;K51,K52&lt;&gt;""),(IF($G$39&lt;(1+K52),($G$39-(SUM($J$46:J51))),(($G$39-K51)-($G$39-K52)))),IF(AND($G$39&gt;K51,K51&gt;0.001),($G$39-K51),""))</f>
      </c>
      <c r="K52" s="50"/>
      <c r="L52" s="28">
        <f t="shared" si="2"/>
      </c>
    </row>
    <row r="53" spans="1:12" ht="12.75" hidden="1" outlineLevel="1">
      <c r="A53" s="40"/>
      <c r="B53" s="45">
        <f t="shared" si="3"/>
      </c>
      <c r="C53" s="51"/>
      <c r="D53" s="47">
        <f>IF(AND($G$24&gt;C52,C53&lt;&gt;""),(IF($G$24&lt;(1+C53),($G$24-(SUM($D$46:D52))),(($G$24-C52)-($G$24-C53)))),IF(AND($G$24&gt;C52,C52&gt;0.001),($G$24-C52),""))</f>
      </c>
      <c r="E53" s="48"/>
      <c r="F53" s="49">
        <f t="shared" si="0"/>
      </c>
      <c r="G53" s="3">
        <f>IF(AND($G$27&gt;H52,H53&lt;&gt;""),(IF($G$27&lt;(1+H53),($G$27-(SUM($G$46:G52))),(($G$27-H52)-($G$27-H53)))),IF(AND($G$27&gt;H52,H52&gt;0.001),($G$27-H52),""))</f>
      </c>
      <c r="H53" s="51"/>
      <c r="I53" s="28">
        <f t="shared" si="1"/>
      </c>
      <c r="J53" s="45">
        <f>IF(AND($G$39&gt;K52,K53&lt;&gt;""),(IF($G$39&lt;(1+K53),($G$39-(SUM($J$46:J52))),(($G$39-K52)-($G$39-K53)))),IF(AND($G$39&gt;K52,K52&gt;0.001),($G$39-K52),""))</f>
      </c>
      <c r="K53" s="51"/>
      <c r="L53" s="28">
        <f t="shared" si="2"/>
      </c>
    </row>
    <row r="54" spans="1:12" ht="12.75" hidden="1" outlineLevel="1">
      <c r="A54" s="40"/>
      <c r="B54" s="45">
        <f t="shared" si="3"/>
      </c>
      <c r="C54" s="51"/>
      <c r="D54" s="47">
        <f>IF(AND($G$24&gt;C53,C54&lt;&gt;""),(IF($G$24&lt;(1+C54),($G$24-(SUM($D$46:D53))),(($G$24-C53)-($G$24-C54)))),IF(AND($G$24&gt;C53,C53&gt;0.001),($G$24-C53),""))</f>
      </c>
      <c r="E54" s="51"/>
      <c r="F54" s="49">
        <f t="shared" si="0"/>
      </c>
      <c r="G54" s="3">
        <f>IF(AND($G$27&gt;H53,H54&lt;&gt;""),(IF($G$27&lt;(1+H54),($G$27-(SUM($G$46:G53))),(($G$27-H53)-($G$27-H54)))),IF(AND($G$27&gt;H53,H53&gt;0.001),($G$27-H53),""))</f>
      </c>
      <c r="H54" s="51"/>
      <c r="I54" s="28">
        <f t="shared" si="1"/>
      </c>
      <c r="J54" s="45">
        <f>IF(AND($G$39&gt;K53,K54&lt;&gt;""),(IF($G$39&lt;(1+K54),($G$39-(SUM($J$46:J53))),(($G$39-K53)-($G$39-K54)))),IF(AND($G$39&gt;K53,K53&gt;0.001),($G$39-K53),""))</f>
      </c>
      <c r="K54" s="51"/>
      <c r="L54" s="28">
        <f t="shared" si="2"/>
      </c>
    </row>
    <row r="55" spans="1:12" ht="12.75" hidden="1" outlineLevel="1">
      <c r="A55" s="40"/>
      <c r="B55" s="45">
        <f t="shared" si="3"/>
      </c>
      <c r="C55" s="51"/>
      <c r="D55" s="47">
        <f>IF(AND($G$24&gt;C54,C55&lt;&gt;""),(IF($G$24&lt;(1+C55),($G$24-(SUM($D$46:D54))),(($G$24-C54)-($G$24-C55)))),IF(AND($G$24&gt;C54,C54&gt;0.001),($G$24-C54),""))</f>
      </c>
      <c r="E55" s="51"/>
      <c r="F55" s="49">
        <f t="shared" si="0"/>
      </c>
      <c r="G55" s="3">
        <f>IF(AND($G$27&gt;H54,H55&lt;&gt;""),(IF($G$27&lt;(1+H55),($G$27-(SUM($G$46:G54))),(($G$27-H54)-($G$27-H55)))),IF(AND($G$27&gt;H54,H54&gt;0.001),($G$27-H54),""))</f>
      </c>
      <c r="H55" s="51"/>
      <c r="I55" s="28">
        <f t="shared" si="1"/>
      </c>
      <c r="J55" s="45">
        <f>IF(AND($G$39&gt;K54,K55&lt;&gt;""),(IF($G$39&lt;(1+K55),($G$39-(SUM($J$46:J54))),(($G$39-K54)-($G$39-K55)))),IF(AND($G$39&gt;K54,K54&gt;0.001),($G$39-K54),""))</f>
      </c>
      <c r="K55" s="51"/>
      <c r="L55" s="28">
        <f t="shared" si="2"/>
      </c>
    </row>
    <row r="56" spans="1:12" ht="12.75" hidden="1" outlineLevel="1">
      <c r="A56" s="40"/>
      <c r="B56" s="45">
        <f t="shared" si="3"/>
      </c>
      <c r="C56" s="51"/>
      <c r="D56" s="47">
        <f>IF(AND($G$24&gt;C55,C56&lt;&gt;""),(IF($G$24&lt;(1+C56),($G$24-(SUM($D$46:D55))),(($G$24-C55)-($G$24-C56)))),IF(AND($G$24&gt;C55,C55&gt;0.001),($G$24-C55),""))</f>
      </c>
      <c r="E56" s="51"/>
      <c r="F56" s="49">
        <f t="shared" si="0"/>
      </c>
      <c r="G56" s="3">
        <f>IF(AND($G$27&gt;H55,H56&lt;&gt;""),(IF($G$27&lt;(1+H56),($G$27-(SUM($G$46:G55))),(($G$27-H55)-($G$27-H56)))),IF(AND($G$27&gt;H55,H55&gt;0.001),($G$27-H55),""))</f>
      </c>
      <c r="H56" s="51"/>
      <c r="I56" s="28">
        <f t="shared" si="1"/>
      </c>
      <c r="J56" s="45">
        <f>IF(AND($G$39&gt;K55,K56&lt;&gt;""),(IF($G$39&lt;(1+K56),($G$39-(SUM($J$46:J55))),(($G$39-K55)-($G$39-K56)))),IF(AND($G$39&gt;K55,K55&gt;0.001),($G$39-K55),""))</f>
      </c>
      <c r="K56" s="51"/>
      <c r="L56" s="28">
        <f t="shared" si="2"/>
      </c>
    </row>
    <row r="57" spans="1:12" ht="13.5" hidden="1" outlineLevel="1" thickBot="1">
      <c r="A57" s="40"/>
      <c r="B57" s="52">
        <f t="shared" si="3"/>
      </c>
      <c r="C57" s="53"/>
      <c r="D57" s="54">
        <f>IF(AND($G$24&gt;C56,C57&lt;&gt;""),(IF($G$24&lt;(1+C57),($G$24-(SUM($D$46:D56))),(($G$24-C56)-($G$24-C57)))),IF(AND($G$24&gt;C56,C56&gt;0.001),($G$24-C56),""))</f>
      </c>
      <c r="E57" s="53"/>
      <c r="F57" s="55">
        <f t="shared" si="0"/>
      </c>
      <c r="G57" s="56">
        <f>IF(AND($G$27&gt;H56,H57&lt;&gt;""),(IF($G$27&lt;(1+H57),($G$27-(SUM($G$46:G56))),(($G$27-H56)-($G$27-H57)))),IF(AND($G$27&gt;H56,H56&gt;0.001),($G$27-H56),""))</f>
      </c>
      <c r="H57" s="53"/>
      <c r="I57" s="57">
        <f t="shared" si="1"/>
      </c>
      <c r="J57" s="52">
        <f>IF(AND($G$39&gt;K56,K57&lt;&gt;""),(IF($G$39&lt;(1+K57),($G$39-(SUM($J$46:J56))),(($G$39-K56)-($G$39-K57)))),IF(AND($G$39&gt;K56,K56&gt;0.001),($G$39-K56),""))</f>
      </c>
      <c r="K57" s="53"/>
      <c r="L57" s="57">
        <f t="shared" si="2"/>
      </c>
    </row>
    <row r="58" spans="1:2" ht="13.5" collapsed="1" thickBot="1">
      <c r="A58" s="40"/>
      <c r="B58" s="19"/>
    </row>
    <row r="59" spans="2:5" ht="13.5" thickBot="1">
      <c r="B59" s="147" t="s">
        <v>37</v>
      </c>
      <c r="C59" s="148"/>
      <c r="D59" s="148"/>
      <c r="E59" s="149"/>
    </row>
    <row r="60" spans="2:5" ht="15.75" customHeight="1" thickBot="1">
      <c r="B60" s="58" t="s">
        <v>38</v>
      </c>
      <c r="C60" s="147" t="s">
        <v>39</v>
      </c>
      <c r="D60" s="148"/>
      <c r="E60" s="149"/>
    </row>
    <row r="61" spans="2:5" ht="13.5" thickBot="1">
      <c r="B61" s="59" t="s">
        <v>40</v>
      </c>
      <c r="C61" s="144" t="s">
        <v>41</v>
      </c>
      <c r="D61" s="161"/>
      <c r="E61" s="162"/>
    </row>
    <row r="62" spans="2:5" ht="13.5" customHeight="1" thickBot="1">
      <c r="B62" s="59" t="s">
        <v>42</v>
      </c>
      <c r="C62" s="144" t="s">
        <v>43</v>
      </c>
      <c r="D62" s="161"/>
      <c r="E62" s="162"/>
    </row>
    <row r="63" spans="2:5" ht="13.5" customHeight="1" thickBot="1">
      <c r="B63" s="59" t="s">
        <v>44</v>
      </c>
      <c r="C63" s="144" t="s">
        <v>45</v>
      </c>
      <c r="D63" s="161"/>
      <c r="E63" s="162"/>
    </row>
    <row r="64" spans="2:5" ht="13.5" customHeight="1" thickBot="1">
      <c r="B64" s="59" t="s">
        <v>46</v>
      </c>
      <c r="C64" s="144" t="s">
        <v>47</v>
      </c>
      <c r="D64" s="161"/>
      <c r="E64" s="162"/>
    </row>
    <row r="65" spans="2:5" ht="13.5" customHeight="1" thickBot="1">
      <c r="B65" s="59" t="s">
        <v>48</v>
      </c>
      <c r="C65" s="144" t="s">
        <v>49</v>
      </c>
      <c r="D65" s="161"/>
      <c r="E65" s="162"/>
    </row>
    <row r="66" spans="2:7" ht="13.5" customHeight="1" thickBot="1">
      <c r="B66" s="59" t="s">
        <v>50</v>
      </c>
      <c r="C66" s="144" t="s">
        <v>51</v>
      </c>
      <c r="D66" s="161"/>
      <c r="E66" s="162"/>
      <c r="F66" s="141"/>
      <c r="G66" s="141"/>
    </row>
    <row r="67" spans="2:7" ht="25.5" customHeight="1" thickBot="1">
      <c r="B67" s="59" t="s">
        <v>52</v>
      </c>
      <c r="C67" s="144" t="s">
        <v>53</v>
      </c>
      <c r="D67" s="145"/>
      <c r="E67" s="146"/>
      <c r="F67" s="141"/>
      <c r="G67" s="141"/>
    </row>
  </sheetData>
  <sheetProtection password="B2B1" sheet="1"/>
  <mergeCells count="12">
    <mergeCell ref="C65:E65"/>
    <mergeCell ref="C66:E66"/>
    <mergeCell ref="C67:E67"/>
    <mergeCell ref="C60:E60"/>
    <mergeCell ref="B59:E59"/>
    <mergeCell ref="B2:H4"/>
    <mergeCell ref="B9:H9"/>
    <mergeCell ref="F66:G67"/>
    <mergeCell ref="C61:E61"/>
    <mergeCell ref="C62:E62"/>
    <mergeCell ref="C63:E63"/>
    <mergeCell ref="C64:E64"/>
  </mergeCells>
  <conditionalFormatting sqref="G27">
    <cfRule type="cellIs" priority="1" dxfId="0" operator="greaterThan" stopIfTrue="1">
      <formula>$G$25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577536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H25" sqref="H25"/>
    </sheetView>
  </sheetViews>
  <sheetFormatPr defaultColWidth="9.140625" defaultRowHeight="12.75"/>
  <cols>
    <col min="2" max="2" width="8.00390625" style="79" bestFit="1" customWidth="1"/>
    <col min="3" max="3" width="13.57421875" style="79" customWidth="1"/>
    <col min="4" max="4" width="10.7109375" style="79" customWidth="1"/>
    <col min="5" max="5" width="16.57421875" style="79" customWidth="1"/>
    <col min="6" max="6" width="30.421875" style="79" customWidth="1"/>
    <col min="7" max="7" width="10.140625" style="79" bestFit="1" customWidth="1"/>
    <col min="8" max="8" width="13.28125" style="79" customWidth="1"/>
    <col min="9" max="9" width="12.140625" style="79" bestFit="1" customWidth="1"/>
    <col min="10" max="10" width="15.57421875" style="79" customWidth="1"/>
    <col min="11" max="11" width="15.8515625" style="79" bestFit="1" customWidth="1"/>
  </cols>
  <sheetData>
    <row r="1" ht="13.5" thickBot="1">
      <c r="H1" s="80"/>
    </row>
    <row r="2" spans="1:12" ht="13.5" thickBot="1">
      <c r="A2" s="79"/>
      <c r="B2" s="166" t="s">
        <v>12</v>
      </c>
      <c r="C2" s="167"/>
      <c r="D2" s="167"/>
      <c r="E2" s="167"/>
      <c r="F2" s="167"/>
      <c r="G2" s="168"/>
      <c r="H2" s="81"/>
      <c r="I2" s="163" t="s">
        <v>27</v>
      </c>
      <c r="J2" s="164"/>
      <c r="K2" s="165"/>
      <c r="L2" s="79"/>
    </row>
    <row r="3" spans="1:12" ht="39" thickBot="1">
      <c r="A3" s="79"/>
      <c r="B3" s="82" t="s">
        <v>32</v>
      </c>
      <c r="C3" s="83" t="s">
        <v>0</v>
      </c>
      <c r="D3" s="84" t="s">
        <v>1</v>
      </c>
      <c r="E3" s="85" t="s">
        <v>92</v>
      </c>
      <c r="F3" s="86" t="s">
        <v>6</v>
      </c>
      <c r="G3" s="87" t="s">
        <v>34</v>
      </c>
      <c r="H3" s="81"/>
      <c r="I3" s="124" t="s">
        <v>93</v>
      </c>
      <c r="J3" s="88"/>
      <c r="K3" s="123" t="s">
        <v>94</v>
      </c>
      <c r="L3" s="79"/>
    </row>
    <row r="4" spans="1:12" ht="12.75">
      <c r="A4" s="79"/>
      <c r="B4" s="89">
        <v>1</v>
      </c>
      <c r="C4" s="90">
        <v>1</v>
      </c>
      <c r="D4" s="91">
        <v>100000</v>
      </c>
      <c r="E4" s="92">
        <f>'VUE161_Value Unit Converter'!D46</f>
        <v>0</v>
      </c>
      <c r="F4" s="93">
        <v>0.016</v>
      </c>
      <c r="G4" s="94">
        <f>'VUE161_Value Unit Converter'!F46</f>
        <v>0</v>
      </c>
      <c r="H4" s="95"/>
      <c r="I4" s="101">
        <f>'VUE161_Value Unit Converter'!J46</f>
        <v>0</v>
      </c>
      <c r="J4" s="96"/>
      <c r="K4" s="127">
        <f>'VUE161_Value Unit Converter'!L46</f>
        <v>0</v>
      </c>
      <c r="L4" s="79"/>
    </row>
    <row r="5" spans="1:12" ht="12.75">
      <c r="A5" s="79"/>
      <c r="B5" s="97">
        <v>2</v>
      </c>
      <c r="C5" s="98">
        <v>100001</v>
      </c>
      <c r="D5" s="99">
        <v>400000</v>
      </c>
      <c r="E5" s="92">
        <f>'VUE161_Value Unit Converter'!D47</f>
      </c>
      <c r="F5" s="100">
        <v>0.004</v>
      </c>
      <c r="G5" s="94">
        <f>'VUE161_Value Unit Converter'!F47</f>
      </c>
      <c r="H5" s="95"/>
      <c r="I5" s="101">
        <f>'VUE161_Value Unit Converter'!J47</f>
      </c>
      <c r="J5" s="125"/>
      <c r="K5" s="128">
        <f>'VUE161_Value Unit Converter'!L47</f>
      </c>
      <c r="L5" s="79"/>
    </row>
    <row r="6" spans="1:12" ht="12.75">
      <c r="A6" s="79"/>
      <c r="B6" s="89">
        <v>3</v>
      </c>
      <c r="C6" s="90">
        <v>400001</v>
      </c>
      <c r="D6" s="102">
        <v>1000000</v>
      </c>
      <c r="E6" s="92">
        <f>'VUE161_Value Unit Converter'!D48</f>
      </c>
      <c r="F6" s="93">
        <v>0.0025</v>
      </c>
      <c r="G6" s="94">
        <f>'VUE161_Value Unit Converter'!F48</f>
      </c>
      <c r="H6" s="95"/>
      <c r="I6" s="101">
        <f>'VUE161_Value Unit Converter'!J48</f>
      </c>
      <c r="J6" s="125"/>
      <c r="K6" s="128">
        <f>'VUE161_Value Unit Converter'!L48</f>
      </c>
      <c r="L6" s="79"/>
    </row>
    <row r="7" spans="1:12" ht="12.75">
      <c r="A7" s="79"/>
      <c r="B7" s="97">
        <v>4</v>
      </c>
      <c r="C7" s="98">
        <v>1000001</v>
      </c>
      <c r="D7" s="103">
        <v>5000000</v>
      </c>
      <c r="E7" s="92">
        <f>'VUE161_Value Unit Converter'!D49</f>
      </c>
      <c r="F7" s="100">
        <v>0.001</v>
      </c>
      <c r="G7" s="94">
        <f>'VUE161_Value Unit Converter'!F49</f>
      </c>
      <c r="H7" s="104"/>
      <c r="I7" s="101">
        <f>'VUE161_Value Unit Converter'!J49</f>
      </c>
      <c r="J7" s="125"/>
      <c r="K7" s="128">
        <f>'VUE161_Value Unit Converter'!L49</f>
      </c>
      <c r="L7" s="79"/>
    </row>
    <row r="8" spans="1:12" ht="13.5" thickBot="1">
      <c r="A8" s="79"/>
      <c r="B8" s="105">
        <v>5</v>
      </c>
      <c r="C8" s="106">
        <v>5000001</v>
      </c>
      <c r="D8" s="107"/>
      <c r="E8" s="108">
        <f>'VUE161_Value Unit Converter'!D50</f>
      </c>
      <c r="F8" s="109">
        <v>0.0004</v>
      </c>
      <c r="G8" s="122">
        <f>'VUE161_Value Unit Converter'!F50</f>
      </c>
      <c r="H8" s="95"/>
      <c r="I8" s="110">
        <f>'VUE161_Value Unit Converter'!J50</f>
      </c>
      <c r="J8" s="126"/>
      <c r="K8" s="129">
        <f>'VUE161_Value Unit Converter'!L50</f>
      </c>
      <c r="L8" s="79"/>
    </row>
    <row r="9" spans="1:12" ht="13.5" thickBot="1">
      <c r="A9" s="79"/>
      <c r="C9" s="111"/>
      <c r="H9" s="80"/>
      <c r="L9" s="79"/>
    </row>
    <row r="10" spans="2:11" ht="27" customHeight="1" thickBot="1">
      <c r="B10" s="169" t="s">
        <v>95</v>
      </c>
      <c r="C10" s="170"/>
      <c r="D10" s="171"/>
      <c r="E10" s="112">
        <f>SUM(E4:E8)</f>
        <v>0</v>
      </c>
      <c r="F10" s="113" t="s">
        <v>96</v>
      </c>
      <c r="G10" s="114">
        <f>ROUNDUP(SUM(G4:G8),0)</f>
        <v>0</v>
      </c>
      <c r="H10" s="115" t="s">
        <v>97</v>
      </c>
      <c r="I10" s="116">
        <f>SUM(I4:I8)</f>
        <v>0</v>
      </c>
      <c r="J10" s="117" t="s">
        <v>95</v>
      </c>
      <c r="K10" s="114">
        <f>SUM(K4:K8)</f>
        <v>0</v>
      </c>
    </row>
    <row r="11" spans="3:7" ht="16.5" customHeight="1" thickBot="1">
      <c r="C11" s="80"/>
      <c r="F11" s="113" t="s">
        <v>98</v>
      </c>
      <c r="G11" s="118">
        <f>SUM('VUE161_Value Unit Converter'!G46:G57)</f>
        <v>0</v>
      </c>
    </row>
    <row r="12" spans="6:7" ht="18" customHeight="1" thickBot="1">
      <c r="F12" s="119" t="s">
        <v>99</v>
      </c>
      <c r="G12" s="120">
        <f>G10-G11</f>
        <v>0</v>
      </c>
    </row>
    <row r="14" ht="12.75">
      <c r="H14" s="121"/>
    </row>
  </sheetData>
  <sheetProtection password="B2B1" sheet="1" objects="1" scenarios="1"/>
  <mergeCells count="3">
    <mergeCell ref="I2:K2"/>
    <mergeCell ref="B2:G2"/>
    <mergeCell ref="B10:D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2011-08-08T14:56:23Z</dcterms:created>
  <dcterms:modified xsi:type="dcterms:W3CDTF">2017-01-12T17:49:03Z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